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655" activeTab="3"/>
  </bookViews>
  <sheets>
    <sheet name="Uitslag voorronde" sheetId="1" r:id="rId1"/>
    <sheet name="Poule A" sheetId="2" r:id="rId2"/>
    <sheet name="Poule B" sheetId="3" r:id="rId3"/>
    <sheet name="Poule C" sheetId="4" r:id="rId4"/>
  </sheets>
  <definedNames/>
  <calcPr fullCalcOnLoad="1"/>
</workbook>
</file>

<file path=xl/sharedStrings.xml><?xml version="1.0" encoding="utf-8"?>
<sst xmlns="http://schemas.openxmlformats.org/spreadsheetml/2006/main" count="206" uniqueCount="48">
  <si>
    <t>maken</t>
  </si>
  <si>
    <t>gemaakt</t>
  </si>
  <si>
    <t>beurten</t>
  </si>
  <si>
    <t>totaal</t>
  </si>
  <si>
    <t xml:space="preserve">  tegenspeler</t>
  </si>
  <si>
    <t xml:space="preserve">  speler</t>
  </si>
  <si>
    <t>Moy.</t>
  </si>
  <si>
    <t>Moy.%</t>
  </si>
  <si>
    <t>moy.</t>
  </si>
  <si>
    <t>pnt</t>
  </si>
  <si>
    <t>HS</t>
  </si>
  <si>
    <t>#</t>
  </si>
  <si>
    <t>Partijen</t>
  </si>
  <si>
    <t>Partijnr</t>
  </si>
  <si>
    <t>Uitslag</t>
  </si>
  <si>
    <t>Punten</t>
  </si>
  <si>
    <t>#Brt</t>
  </si>
  <si>
    <t>Eindstand</t>
  </si>
  <si>
    <t>Hoogste serie:</t>
  </si>
  <si>
    <t>Kortste partij:</t>
  </si>
  <si>
    <t>Loting</t>
  </si>
  <si>
    <t>Moy</t>
  </si>
  <si>
    <t>Maken</t>
  </si>
  <si>
    <t>VOORRONDE PK DRIEBANDEN POULE B 2023</t>
  </si>
  <si>
    <t>Sander R</t>
  </si>
  <si>
    <t>Sander P</t>
  </si>
  <si>
    <t>Martijn</t>
  </si>
  <si>
    <t>Richard</t>
  </si>
  <si>
    <t>Naam</t>
  </si>
  <si>
    <t>ZONDAG 26 NOV 2023, 11:30 UUR in DE WILLISSTEE</t>
  </si>
  <si>
    <t>VOORRONDE PK DRIEBANDEN POULE C 2023</t>
  </si>
  <si>
    <t>Collin</t>
  </si>
  <si>
    <t>Piet</t>
  </si>
  <si>
    <t>Evert</t>
  </si>
  <si>
    <t>Martien</t>
  </si>
  <si>
    <t>Start moyennes / te maken</t>
  </si>
  <si>
    <t>Theo</t>
  </si>
  <si>
    <t>Gijs</t>
  </si>
  <si>
    <t>Henk</t>
  </si>
  <si>
    <t>Ray</t>
  </si>
  <si>
    <t>Rick</t>
  </si>
  <si>
    <t>VOORRONDE PK DRIEBANDEN POULE A 2023</t>
  </si>
  <si>
    <t>ZATERDAG 25 NOV 2023, 10:00 UUR in DE WILLISSTEE</t>
  </si>
  <si>
    <t>Start moyennes/te maken</t>
  </si>
  <si>
    <t>Poule indeling Finale</t>
  </si>
  <si>
    <t>Poule A</t>
  </si>
  <si>
    <t>Poule B</t>
  </si>
  <si>
    <t>Martijn en Richard</t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</si>
</sst>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0.000"/>
    <numFmt numFmtId="193" formatCode="0.0"/>
    <numFmt numFmtId="194" formatCode="0.0000"/>
    <numFmt numFmtId="195" formatCode="#,##0.000"/>
    <numFmt numFmtId="196" formatCode="0.0%"/>
    <numFmt numFmtId="197" formatCode="dd/mm/yyyy"/>
    <numFmt numFmtId="198" formatCode="#,##0.0"/>
    <numFmt numFmtId="199" formatCode="_-* #,##0.0_-;_-* #,##0.0\-;_-* &quot;-&quot;??_-;_-@_-"/>
    <numFmt numFmtId="200" formatCode="_-* #,##0.000_-;_-* #,##0.000\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95" fontId="0" fillId="0" borderId="0" xfId="0" applyNumberFormat="1" applyAlignment="1">
      <alignment horizontal="center"/>
    </xf>
    <xf numFmtId="195" fontId="0" fillId="0" borderId="12" xfId="0" applyNumberFormat="1" applyBorder="1" applyAlignment="1">
      <alignment horizontal="center"/>
    </xf>
    <xf numFmtId="195" fontId="0" fillId="0" borderId="0" xfId="0" applyNumberFormat="1" applyBorder="1" applyAlignment="1">
      <alignment horizontal="center"/>
    </xf>
    <xf numFmtId="192" fontId="0" fillId="0" borderId="0" xfId="0" applyNumberFormat="1" applyFont="1" applyBorder="1" applyAlignment="1">
      <alignment horizontal="left"/>
    </xf>
    <xf numFmtId="10" fontId="0" fillId="0" borderId="0" xfId="55" applyNumberFormat="1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10" borderId="0" xfId="0" applyFont="1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1" fillId="11" borderId="0" xfId="0" applyFont="1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1" fillId="9" borderId="0" xfId="0" applyFont="1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0" borderId="12" xfId="0" applyBorder="1" applyAlignment="1">
      <alignment horizontal="center" vertical="top"/>
    </xf>
    <xf numFmtId="10" fontId="0" fillId="0" borderId="12" xfId="0" applyNumberForma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13" borderId="12" xfId="0" applyFont="1" applyFill="1" applyBorder="1" applyAlignment="1">
      <alignment horizontal="left"/>
    </xf>
    <xf numFmtId="0" fontId="1" fillId="13" borderId="12" xfId="0" applyFont="1" applyFill="1" applyBorder="1" applyAlignment="1">
      <alignment horizontal="right"/>
    </xf>
    <xf numFmtId="0" fontId="1" fillId="13" borderId="12" xfId="0" applyFont="1" applyFill="1" applyBorder="1" applyAlignment="1">
      <alignment horizontal="center"/>
    </xf>
    <xf numFmtId="0" fontId="1" fillId="13" borderId="12" xfId="0" applyFont="1" applyFill="1" applyBorder="1" applyAlignment="1">
      <alignment/>
    </xf>
    <xf numFmtId="195" fontId="1" fillId="13" borderId="12" xfId="0" applyNumberFormat="1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3" fontId="0" fillId="0" borderId="0" xfId="0" applyNumberFormat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1" fillId="8" borderId="13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95" fontId="1" fillId="0" borderId="13" xfId="0" applyNumberFormat="1" applyFont="1" applyBorder="1" applyAlignment="1">
      <alignment horizontal="center"/>
    </xf>
    <xf numFmtId="10" fontId="1" fillId="0" borderId="17" xfId="55" applyNumberFormat="1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92" fontId="0" fillId="33" borderId="19" xfId="0" applyNumberForma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95" fontId="1" fillId="0" borderId="24" xfId="0" applyNumberFormat="1" applyFont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195" fontId="1" fillId="0" borderId="12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92" fontId="0" fillId="0" borderId="12" xfId="0" applyNumberFormat="1" applyBorder="1" applyAlignment="1">
      <alignment horizontal="center"/>
    </xf>
    <xf numFmtId="0" fontId="1" fillId="0" borderId="12" xfId="0" applyFont="1" applyBorder="1" applyAlignment="1">
      <alignment horizontal="left"/>
    </xf>
    <xf numFmtId="200" fontId="0" fillId="0" borderId="12" xfId="46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12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192" fontId="0" fillId="0" borderId="0" xfId="0" applyNumberFormat="1" applyFont="1" applyAlignment="1">
      <alignment horizontal="left"/>
    </xf>
    <xf numFmtId="0" fontId="1" fillId="10" borderId="0" xfId="0" applyFont="1" applyFill="1" applyAlignment="1">
      <alignment horizontal="left"/>
    </xf>
    <xf numFmtId="0" fontId="0" fillId="10" borderId="0" xfId="0" applyFill="1" applyAlignment="1">
      <alignment horizontal="left"/>
    </xf>
    <xf numFmtId="0" fontId="1" fillId="11" borderId="0" xfId="0" applyFont="1" applyFill="1" applyAlignment="1">
      <alignment horizontal="left"/>
    </xf>
    <xf numFmtId="0" fontId="0" fillId="11" borderId="0" xfId="0" applyFill="1" applyAlignment="1">
      <alignment horizontal="left"/>
    </xf>
    <xf numFmtId="0" fontId="1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0" fillId="0" borderId="0" xfId="0" applyAlignment="1">
      <alignment horizontal="right"/>
    </xf>
    <xf numFmtId="0" fontId="1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1" fillId="34" borderId="13" xfId="0" applyFont="1" applyFill="1" applyBorder="1" applyAlignment="1">
      <alignment horizontal="center"/>
    </xf>
    <xf numFmtId="10" fontId="0" fillId="0" borderId="0" xfId="55" applyNumberFormat="1" applyFont="1" applyBorder="1" applyAlignment="1">
      <alignment horizontal="left"/>
    </xf>
    <xf numFmtId="0" fontId="1" fillId="0" borderId="20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/>
    </xf>
    <xf numFmtId="192" fontId="0" fillId="33" borderId="25" xfId="0" applyNumberForma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1" fillId="0" borderId="26" xfId="0" applyFont="1" applyBorder="1" applyAlignment="1">
      <alignment horizontal="center"/>
    </xf>
    <xf numFmtId="200" fontId="0" fillId="0" borderId="26" xfId="46" applyNumberFormat="1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200" fontId="0" fillId="0" borderId="20" xfId="46" applyNumberFormat="1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" fillId="13" borderId="30" xfId="0" applyFont="1" applyFill="1" applyBorder="1" applyAlignment="1">
      <alignment/>
    </xf>
    <xf numFmtId="0" fontId="1" fillId="13" borderId="30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" fillId="13" borderId="12" xfId="0" applyFont="1" applyFill="1" applyBorder="1" applyAlignment="1">
      <alignment horizontal="center"/>
    </xf>
    <xf numFmtId="0" fontId="1" fillId="13" borderId="31" xfId="0" applyFont="1" applyFill="1" applyBorder="1" applyAlignment="1">
      <alignment horizontal="center"/>
    </xf>
    <xf numFmtId="0" fontId="1" fillId="13" borderId="3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10" fontId="0" fillId="4" borderId="27" xfId="0" applyNumberForma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0" fontId="0" fillId="4" borderId="12" xfId="0" applyFill="1" applyBorder="1" applyAlignment="1">
      <alignment horizontal="center"/>
    </xf>
    <xf numFmtId="10" fontId="0" fillId="4" borderId="28" xfId="0" applyNumberForma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/>
    </xf>
    <xf numFmtId="0" fontId="0" fillId="4" borderId="20" xfId="0" applyFill="1" applyBorder="1" applyAlignment="1">
      <alignment horizontal="center"/>
    </xf>
    <xf numFmtId="10" fontId="0" fillId="4" borderId="21" xfId="0" applyNumberFormat="1" applyFill="1" applyBorder="1" applyAlignment="1">
      <alignment horizontal="center"/>
    </xf>
    <xf numFmtId="0" fontId="40" fillId="35" borderId="26" xfId="0" applyFont="1" applyFill="1" applyBorder="1" applyAlignment="1">
      <alignment horizontal="center"/>
    </xf>
    <xf numFmtId="10" fontId="40" fillId="35" borderId="27" xfId="0" applyNumberFormat="1" applyFont="1" applyFill="1" applyBorder="1" applyAlignment="1">
      <alignment horizontal="center"/>
    </xf>
    <xf numFmtId="0" fontId="40" fillId="35" borderId="12" xfId="0" applyFont="1" applyFill="1" applyBorder="1" applyAlignment="1">
      <alignment horizontal="center"/>
    </xf>
    <xf numFmtId="10" fontId="40" fillId="35" borderId="28" xfId="0" applyNumberFormat="1" applyFont="1" applyFill="1" applyBorder="1" applyAlignment="1">
      <alignment horizontal="center"/>
    </xf>
    <xf numFmtId="0" fontId="40" fillId="35" borderId="20" xfId="0" applyFont="1" applyFill="1" applyBorder="1" applyAlignment="1">
      <alignment horizontal="center"/>
    </xf>
    <xf numFmtId="10" fontId="40" fillId="35" borderId="21" xfId="0" applyNumberFormat="1" applyFont="1" applyFill="1" applyBorder="1" applyAlignment="1">
      <alignment horizontal="center"/>
    </xf>
    <xf numFmtId="0" fontId="40" fillId="35" borderId="25" xfId="0" applyFont="1" applyFill="1" applyBorder="1" applyAlignment="1">
      <alignment horizontal="center"/>
    </xf>
    <xf numFmtId="0" fontId="40" fillId="35" borderId="26" xfId="0" applyFont="1" applyFill="1" applyBorder="1" applyAlignment="1">
      <alignment/>
    </xf>
    <xf numFmtId="0" fontId="40" fillId="35" borderId="18" xfId="0" applyFont="1" applyFill="1" applyBorder="1" applyAlignment="1">
      <alignment horizontal="center"/>
    </xf>
    <xf numFmtId="0" fontId="40" fillId="35" borderId="12" xfId="0" applyFont="1" applyFill="1" applyBorder="1" applyAlignment="1">
      <alignment/>
    </xf>
    <xf numFmtId="0" fontId="40" fillId="35" borderId="19" xfId="0" applyFont="1" applyFill="1" applyBorder="1" applyAlignment="1">
      <alignment horizontal="center"/>
    </xf>
    <xf numFmtId="0" fontId="40" fillId="35" borderId="2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5"/>
  <sheetViews>
    <sheetView zoomScale="106" zoomScaleNormal="106" zoomScalePageLayoutView="0" workbookViewId="0" topLeftCell="A1">
      <selection activeCell="F1" sqref="F1:F16384"/>
    </sheetView>
  </sheetViews>
  <sheetFormatPr defaultColWidth="9.140625" defaultRowHeight="12.75"/>
  <cols>
    <col min="2" max="2" width="10.28125" style="0" customWidth="1"/>
    <col min="3" max="3" width="14.140625" style="0" customWidth="1"/>
    <col min="5" max="5" width="10.00390625" style="6" customWidth="1"/>
    <col min="6" max="6" width="3.421875" style="0" customWidth="1"/>
    <col min="7" max="7" width="10.8515625" style="0" customWidth="1"/>
    <col min="8" max="8" width="10.57421875" style="0" customWidth="1"/>
  </cols>
  <sheetData>
    <row r="2" spans="2:8" ht="13.5" thickBot="1">
      <c r="B2" s="102" t="s">
        <v>17</v>
      </c>
      <c r="C2" s="102" t="s">
        <v>28</v>
      </c>
      <c r="D2" s="103" t="s">
        <v>15</v>
      </c>
      <c r="E2" s="103" t="s">
        <v>7</v>
      </c>
      <c r="G2" s="111" t="s">
        <v>44</v>
      </c>
      <c r="H2" s="112"/>
    </row>
    <row r="3" spans="2:8" ht="13.5" thickBot="1">
      <c r="B3" s="114">
        <v>1</v>
      </c>
      <c r="C3" s="115" t="s">
        <v>39</v>
      </c>
      <c r="D3" s="116">
        <v>24</v>
      </c>
      <c r="E3" s="117">
        <v>1.1267605633802817</v>
      </c>
      <c r="G3" s="103" t="s">
        <v>45</v>
      </c>
      <c r="H3" s="103" t="s">
        <v>46</v>
      </c>
    </row>
    <row r="4" spans="2:8" ht="12.75">
      <c r="B4" s="118">
        <f>B3+1</f>
        <v>2</v>
      </c>
      <c r="C4" s="119" t="s">
        <v>31</v>
      </c>
      <c r="D4" s="120">
        <v>23</v>
      </c>
      <c r="E4" s="121">
        <v>1.3083556348498366</v>
      </c>
      <c r="G4" s="104" t="s">
        <v>39</v>
      </c>
      <c r="H4" s="105" t="s">
        <v>33</v>
      </c>
    </row>
    <row r="5" spans="2:8" ht="12.75">
      <c r="B5" s="118">
        <f aca="true" t="shared" si="0" ref="B5:B15">B4+1</f>
        <v>3</v>
      </c>
      <c r="C5" s="119" t="s">
        <v>33</v>
      </c>
      <c r="D5" s="120">
        <v>23</v>
      </c>
      <c r="E5" s="121">
        <v>1.0521885521885521</v>
      </c>
      <c r="G5" s="106" t="s">
        <v>37</v>
      </c>
      <c r="H5" s="107" t="s">
        <v>34</v>
      </c>
    </row>
    <row r="6" spans="2:8" ht="12.75">
      <c r="B6" s="118">
        <f t="shared" si="0"/>
        <v>4</v>
      </c>
      <c r="C6" s="119" t="s">
        <v>34</v>
      </c>
      <c r="D6" s="120">
        <v>20</v>
      </c>
      <c r="E6" s="121">
        <v>1.1535503716995643</v>
      </c>
      <c r="G6" s="106" t="s">
        <v>38</v>
      </c>
      <c r="H6" s="107" t="s">
        <v>31</v>
      </c>
    </row>
    <row r="7" spans="2:8" ht="13.5" thickBot="1">
      <c r="B7" s="118">
        <f t="shared" si="0"/>
        <v>5</v>
      </c>
      <c r="C7" s="119" t="s">
        <v>25</v>
      </c>
      <c r="D7" s="120">
        <v>20</v>
      </c>
      <c r="E7" s="121">
        <v>1.1154489682097044</v>
      </c>
      <c r="G7" s="108" t="s">
        <v>24</v>
      </c>
      <c r="H7" s="109" t="s">
        <v>25</v>
      </c>
    </row>
    <row r="8" spans="2:5" ht="12.75">
      <c r="B8" s="118">
        <f t="shared" si="0"/>
        <v>6</v>
      </c>
      <c r="C8" s="119" t="s">
        <v>24</v>
      </c>
      <c r="D8" s="120">
        <v>20</v>
      </c>
      <c r="E8" s="121">
        <v>0.9361233480176211</v>
      </c>
    </row>
    <row r="9" spans="2:5" ht="12.75">
      <c r="B9" s="118">
        <f t="shared" si="0"/>
        <v>7</v>
      </c>
      <c r="C9" s="119" t="s">
        <v>37</v>
      </c>
      <c r="D9" s="120">
        <v>20</v>
      </c>
      <c r="E9" s="121">
        <v>0.8939141359232683</v>
      </c>
    </row>
    <row r="10" spans="2:5" ht="13.5" thickBot="1">
      <c r="B10" s="122">
        <f t="shared" si="0"/>
        <v>8</v>
      </c>
      <c r="C10" s="123" t="s">
        <v>38</v>
      </c>
      <c r="D10" s="124">
        <v>19</v>
      </c>
      <c r="E10" s="125">
        <v>1.1574074074074074</v>
      </c>
    </row>
    <row r="11" spans="2:5" ht="12.75">
      <c r="B11" s="132">
        <f t="shared" si="0"/>
        <v>9</v>
      </c>
      <c r="C11" s="133" t="s">
        <v>27</v>
      </c>
      <c r="D11" s="126">
        <v>18</v>
      </c>
      <c r="E11" s="127">
        <v>1.2755102040816326</v>
      </c>
    </row>
    <row r="12" spans="2:5" ht="12.75">
      <c r="B12" s="134">
        <f t="shared" si="0"/>
        <v>10</v>
      </c>
      <c r="C12" s="135" t="s">
        <v>26</v>
      </c>
      <c r="D12" s="128">
        <v>18</v>
      </c>
      <c r="E12" s="129">
        <v>1.0204081632653061</v>
      </c>
    </row>
    <row r="13" spans="2:5" ht="12.75">
      <c r="B13" s="134">
        <f t="shared" si="0"/>
        <v>11</v>
      </c>
      <c r="C13" s="135" t="s">
        <v>40</v>
      </c>
      <c r="D13" s="128">
        <v>17</v>
      </c>
      <c r="E13" s="129">
        <v>0.8051948051948052</v>
      </c>
    </row>
    <row r="14" spans="2:5" ht="12.75">
      <c r="B14" s="134">
        <f t="shared" si="0"/>
        <v>12</v>
      </c>
      <c r="C14" s="135" t="s">
        <v>32</v>
      </c>
      <c r="D14" s="128">
        <v>16</v>
      </c>
      <c r="E14" s="129">
        <v>0.8528784648187633</v>
      </c>
    </row>
    <row r="15" spans="2:5" ht="12.75" thickBot="1">
      <c r="B15" s="136">
        <f t="shared" si="0"/>
        <v>13</v>
      </c>
      <c r="C15" s="137" t="s">
        <v>36</v>
      </c>
      <c r="D15" s="130">
        <v>14</v>
      </c>
      <c r="E15" s="131">
        <v>0.7887886835116872</v>
      </c>
    </row>
  </sheetData>
  <sheetProtection/>
  <mergeCells count="1">
    <mergeCell ref="G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A1">
      <selection activeCell="X24" sqref="X24"/>
    </sheetView>
  </sheetViews>
  <sheetFormatPr defaultColWidth="8.8515625" defaultRowHeight="12.75"/>
  <cols>
    <col min="1" max="1" width="2.00390625" style="2" customWidth="1"/>
    <col min="2" max="2" width="7.140625" style="2" bestFit="1" customWidth="1"/>
    <col min="3" max="3" width="9.28125" style="11" customWidth="1"/>
    <col min="4" max="4" width="6.57421875" style="6" bestFit="1" customWidth="1"/>
    <col min="5" max="5" width="8.140625" style="6" bestFit="1" customWidth="1"/>
    <col min="6" max="6" width="12.00390625" style="6" bestFit="1" customWidth="1"/>
    <col min="7" max="7" width="6.57421875" style="6" bestFit="1" customWidth="1"/>
    <col min="8" max="8" width="8.140625" style="6" bestFit="1" customWidth="1"/>
    <col min="9" max="10" width="7.8515625" style="6" bestFit="1" customWidth="1"/>
    <col min="11" max="11" width="7.8515625" style="14" bestFit="1" customWidth="1"/>
    <col min="12" max="12" width="7.8515625" style="6" bestFit="1" customWidth="1"/>
    <col min="13" max="15" width="2.421875" style="0" customWidth="1"/>
    <col min="16" max="16" width="10.421875" style="0" customWidth="1"/>
    <col min="17" max="17" width="5.8515625" style="0" bestFit="1" customWidth="1"/>
    <col min="18" max="18" width="7.140625" style="6" bestFit="1" customWidth="1"/>
    <col min="19" max="19" width="8.28125" style="0" bestFit="1" customWidth="1"/>
    <col min="20" max="20" width="6.421875" style="0" customWidth="1"/>
    <col min="21" max="21" width="4.421875" style="0" bestFit="1" customWidth="1"/>
    <col min="22" max="23" width="3.57421875" style="0" customWidth="1"/>
    <col min="24" max="24" width="1.57421875" style="0" customWidth="1"/>
    <col min="25" max="25" width="5.140625" style="11" bestFit="1" customWidth="1"/>
    <col min="26" max="27" width="8.8515625" style="0" customWidth="1"/>
    <col min="28" max="28" width="7.8515625" style="0" customWidth="1"/>
  </cols>
  <sheetData>
    <row r="1" spans="1:19" ht="12.75">
      <c r="A1" s="2" t="s">
        <v>41</v>
      </c>
      <c r="H1" s="31" t="s">
        <v>20</v>
      </c>
      <c r="I1" s="12"/>
      <c r="J1" s="31" t="s">
        <v>21</v>
      </c>
      <c r="K1" s="67" t="s">
        <v>22</v>
      </c>
      <c r="P1" s="110" t="s">
        <v>43</v>
      </c>
      <c r="Q1" s="110"/>
      <c r="R1" s="113"/>
      <c r="S1" s="66" t="s">
        <v>20</v>
      </c>
    </row>
    <row r="2" spans="1:19" ht="12.75">
      <c r="A2" s="2" t="s">
        <v>42</v>
      </c>
      <c r="H2" s="31">
        <v>1</v>
      </c>
      <c r="I2" s="70" t="s">
        <v>39</v>
      </c>
      <c r="J2" s="69">
        <v>0.5</v>
      </c>
      <c r="K2" s="68">
        <v>20</v>
      </c>
      <c r="P2" s="70" t="s">
        <v>36</v>
      </c>
      <c r="Q2" s="12">
        <v>0.521</v>
      </c>
      <c r="R2" s="68">
        <v>20</v>
      </c>
      <c r="S2" s="31">
        <v>3</v>
      </c>
    </row>
    <row r="3" spans="8:19" ht="12.75">
      <c r="H3" s="31">
        <v>2</v>
      </c>
      <c r="I3" s="70" t="s">
        <v>38</v>
      </c>
      <c r="J3" s="12">
        <v>0.504</v>
      </c>
      <c r="K3" s="68">
        <v>20</v>
      </c>
      <c r="P3" s="70" t="s">
        <v>37</v>
      </c>
      <c r="Q3" s="12">
        <v>0.511</v>
      </c>
      <c r="R3" s="68">
        <v>20</v>
      </c>
      <c r="S3" s="31">
        <v>5</v>
      </c>
    </row>
    <row r="4" spans="8:19" ht="12.75">
      <c r="H4" s="31">
        <v>3</v>
      </c>
      <c r="I4" s="70" t="s">
        <v>36</v>
      </c>
      <c r="J4" s="12">
        <v>0.521</v>
      </c>
      <c r="K4" s="68">
        <v>20</v>
      </c>
      <c r="P4" s="70" t="s">
        <v>38</v>
      </c>
      <c r="Q4" s="12">
        <v>0.504</v>
      </c>
      <c r="R4" s="68">
        <v>20</v>
      </c>
      <c r="S4" s="31">
        <v>2</v>
      </c>
    </row>
    <row r="5" spans="8:19" ht="12.75">
      <c r="H5" s="31">
        <v>4</v>
      </c>
      <c r="I5" s="70" t="s">
        <v>40</v>
      </c>
      <c r="J5" s="69">
        <v>0.5</v>
      </c>
      <c r="K5" s="68">
        <v>20</v>
      </c>
      <c r="P5" s="70" t="s">
        <v>39</v>
      </c>
      <c r="Q5" s="69">
        <v>0.5</v>
      </c>
      <c r="R5" s="68">
        <v>20</v>
      </c>
      <c r="S5" s="31">
        <v>1</v>
      </c>
    </row>
    <row r="6" spans="8:19" ht="12.75">
      <c r="H6" s="31">
        <v>5</v>
      </c>
      <c r="I6" s="70" t="s">
        <v>37</v>
      </c>
      <c r="J6" s="12">
        <v>0.511</v>
      </c>
      <c r="K6" s="68">
        <v>20</v>
      </c>
      <c r="P6" s="70" t="s">
        <v>40</v>
      </c>
      <c r="Q6" s="69">
        <v>0.5</v>
      </c>
      <c r="R6" s="68">
        <v>20</v>
      </c>
      <c r="S6" s="31">
        <v>4</v>
      </c>
    </row>
    <row r="7" spans="1:23" s="29" customFormat="1" ht="12.75">
      <c r="A7" s="32" t="s">
        <v>11</v>
      </c>
      <c r="B7" s="32" t="s">
        <v>5</v>
      </c>
      <c r="C7" s="33"/>
      <c r="D7" s="66" t="s">
        <v>0</v>
      </c>
      <c r="E7" s="66" t="s">
        <v>1</v>
      </c>
      <c r="F7" s="66" t="s">
        <v>4</v>
      </c>
      <c r="G7" s="66" t="s">
        <v>0</v>
      </c>
      <c r="H7" s="66" t="s">
        <v>1</v>
      </c>
      <c r="I7" s="66" t="s">
        <v>2</v>
      </c>
      <c r="J7" s="66" t="s">
        <v>9</v>
      </c>
      <c r="K7" s="36" t="s">
        <v>8</v>
      </c>
      <c r="L7" s="66" t="s">
        <v>10</v>
      </c>
      <c r="P7" s="110" t="s">
        <v>12</v>
      </c>
      <c r="Q7" s="110"/>
      <c r="R7" s="66" t="s">
        <v>13</v>
      </c>
      <c r="S7" s="110" t="s">
        <v>14</v>
      </c>
      <c r="T7" s="110"/>
      <c r="U7" s="66" t="s">
        <v>16</v>
      </c>
      <c r="V7" s="111" t="s">
        <v>10</v>
      </c>
      <c r="W7" s="112"/>
    </row>
    <row r="8" spans="3:10" ht="12.75">
      <c r="C8" s="2"/>
      <c r="D8" s="72"/>
      <c r="E8" s="72"/>
      <c r="F8" s="72"/>
      <c r="G8" s="72"/>
      <c r="H8" s="72"/>
      <c r="I8" s="72"/>
      <c r="J8" s="72"/>
    </row>
    <row r="9" spans="2:23" ht="12.75">
      <c r="B9" s="73" t="str">
        <f>I2</f>
        <v>Ray</v>
      </c>
      <c r="C9" s="74"/>
      <c r="D9" s="45">
        <f>K2</f>
        <v>20</v>
      </c>
      <c r="E9" s="12">
        <f>S9</f>
        <v>20</v>
      </c>
      <c r="F9" s="72" t="str">
        <f>I3</f>
        <v>Henk</v>
      </c>
      <c r="G9" s="45">
        <f>K3</f>
        <v>20</v>
      </c>
      <c r="H9" s="12">
        <f>T9</f>
        <v>15</v>
      </c>
      <c r="I9" s="12">
        <f>U9</f>
        <v>27</v>
      </c>
      <c r="J9" s="27">
        <f>IF(AND(E9=D9,H9=G9),11,IF(AND(E9=D9,H9&lt;G9),12,FLOOR(E9/D9*10,1)))</f>
        <v>12</v>
      </c>
      <c r="K9" s="15">
        <f>IF(I9&gt;0,E9/I9,"")</f>
        <v>0.7407407407407407</v>
      </c>
      <c r="L9" s="12">
        <f>V9</f>
        <v>3</v>
      </c>
      <c r="N9">
        <v>1</v>
      </c>
      <c r="O9">
        <v>2</v>
      </c>
      <c r="P9" s="75" t="str">
        <f>I2</f>
        <v>Ray</v>
      </c>
      <c r="Q9" s="75" t="str">
        <f>I3</f>
        <v>Henk</v>
      </c>
      <c r="R9" s="76">
        <v>1</v>
      </c>
      <c r="S9" s="12">
        <v>20</v>
      </c>
      <c r="T9" s="12">
        <v>15</v>
      </c>
      <c r="U9" s="12">
        <v>27</v>
      </c>
      <c r="V9" s="12">
        <v>3</v>
      </c>
      <c r="W9" s="12">
        <v>5</v>
      </c>
    </row>
    <row r="10" spans="2:23" ht="13.5" thickBot="1">
      <c r="B10" s="77" t="s">
        <v>6</v>
      </c>
      <c r="C10" s="78">
        <f>J2</f>
        <v>0.5</v>
      </c>
      <c r="D10" s="45">
        <f>K2</f>
        <v>20</v>
      </c>
      <c r="E10" s="12">
        <f>T11</f>
        <v>20</v>
      </c>
      <c r="F10" s="72" t="str">
        <f>I6</f>
        <v>Gijs</v>
      </c>
      <c r="G10" s="45">
        <f>K6</f>
        <v>20</v>
      </c>
      <c r="H10" s="12">
        <f>S11</f>
        <v>17</v>
      </c>
      <c r="I10" s="12">
        <f>U11</f>
        <v>44</v>
      </c>
      <c r="J10" s="27">
        <f>IF(AND(E10=D10,H10=G10),11,IF(AND(E10=D10,H10&lt;G10),12,FLOOR(E10/D10*10,1)))</f>
        <v>12</v>
      </c>
      <c r="K10" s="15">
        <f>IF(I10&gt;0,E10/I10,"")</f>
        <v>0.45454545454545453</v>
      </c>
      <c r="L10" s="12">
        <f>W11</f>
        <v>4</v>
      </c>
      <c r="N10">
        <v>3</v>
      </c>
      <c r="O10">
        <v>4</v>
      </c>
      <c r="P10" s="75" t="str">
        <f>I4</f>
        <v>Theo</v>
      </c>
      <c r="Q10" s="75" t="str">
        <f>I5</f>
        <v>Rick</v>
      </c>
      <c r="R10" s="76">
        <v>2</v>
      </c>
      <c r="S10" s="12">
        <v>17</v>
      </c>
      <c r="T10" s="12">
        <v>20</v>
      </c>
      <c r="U10" s="12">
        <v>40</v>
      </c>
      <c r="V10" s="12">
        <v>2</v>
      </c>
      <c r="W10" s="12">
        <v>2</v>
      </c>
    </row>
    <row r="11" spans="1:23" ht="13.5" thickBot="1">
      <c r="A11" s="46"/>
      <c r="B11" s="47" t="s">
        <v>7</v>
      </c>
      <c r="C11" s="54">
        <f>K11/C10</f>
        <v>1.1267605633802817</v>
      </c>
      <c r="D11" s="9" t="s">
        <v>3</v>
      </c>
      <c r="E11" s="13">
        <f>SUM(E9:E10)</f>
        <v>40</v>
      </c>
      <c r="F11" s="7"/>
      <c r="G11" s="7"/>
      <c r="H11" s="9" t="s">
        <v>3</v>
      </c>
      <c r="I11" s="13">
        <f>SUM(I9:I10)</f>
        <v>71</v>
      </c>
      <c r="J11" s="48">
        <f>IF(SUM(J9:J10)&gt;0,SUM(J9:J10),"")</f>
        <v>24</v>
      </c>
      <c r="K11" s="53">
        <f>E11/I11</f>
        <v>0.5633802816901409</v>
      </c>
      <c r="L11" s="13">
        <f>MAX(L9:L10)</f>
        <v>4</v>
      </c>
      <c r="N11">
        <v>5</v>
      </c>
      <c r="O11">
        <v>1</v>
      </c>
      <c r="P11" s="75" t="str">
        <f>I6</f>
        <v>Gijs</v>
      </c>
      <c r="Q11" s="75" t="str">
        <f>I2</f>
        <v>Ray</v>
      </c>
      <c r="R11" s="76">
        <v>3</v>
      </c>
      <c r="S11" s="12">
        <v>17</v>
      </c>
      <c r="T11" s="12">
        <v>20</v>
      </c>
      <c r="U11" s="12">
        <v>44</v>
      </c>
      <c r="V11" s="12">
        <v>3</v>
      </c>
      <c r="W11" s="12">
        <v>4</v>
      </c>
    </row>
    <row r="12" spans="4:23" ht="12.75">
      <c r="D12" s="72"/>
      <c r="E12" s="72"/>
      <c r="F12" s="72"/>
      <c r="G12" s="72"/>
      <c r="H12" s="72"/>
      <c r="I12" s="72"/>
      <c r="J12" s="72"/>
      <c r="N12">
        <v>2</v>
      </c>
      <c r="O12">
        <v>3</v>
      </c>
      <c r="P12" s="75" t="str">
        <f>I3</f>
        <v>Henk</v>
      </c>
      <c r="Q12" s="75" t="str">
        <f>I4</f>
        <v>Theo</v>
      </c>
      <c r="R12" s="76">
        <v>4</v>
      </c>
      <c r="S12" s="12">
        <v>20</v>
      </c>
      <c r="T12" s="12">
        <v>13</v>
      </c>
      <c r="U12" s="12">
        <v>33</v>
      </c>
      <c r="V12" s="12">
        <v>4</v>
      </c>
      <c r="W12" s="12">
        <v>3</v>
      </c>
    </row>
    <row r="13" spans="2:23" ht="12.75">
      <c r="B13" s="79" t="str">
        <f>I3</f>
        <v>Henk</v>
      </c>
      <c r="C13" s="80"/>
      <c r="D13" s="45">
        <f>K3</f>
        <v>20</v>
      </c>
      <c r="E13" s="12">
        <f>T9</f>
        <v>15</v>
      </c>
      <c r="F13" s="72" t="str">
        <f>I2</f>
        <v>Ray</v>
      </c>
      <c r="G13" s="45">
        <f>K2</f>
        <v>20</v>
      </c>
      <c r="H13" s="12">
        <f>S9</f>
        <v>20</v>
      </c>
      <c r="I13" s="12">
        <f>U9</f>
        <v>27</v>
      </c>
      <c r="J13" s="27">
        <f>IF(AND(E13=D13,H13=G13),11,IF(AND(E13=D13,H13&lt;G13),12,FLOOR(E13/D13*10,1)))</f>
        <v>7</v>
      </c>
      <c r="K13" s="15">
        <f>IF(I13&gt;0,E13/I13,"")</f>
        <v>0.5555555555555556</v>
      </c>
      <c r="L13" s="12">
        <f>W9</f>
        <v>5</v>
      </c>
      <c r="N13">
        <v>4</v>
      </c>
      <c r="O13">
        <v>5</v>
      </c>
      <c r="P13" s="75" t="str">
        <f>I5</f>
        <v>Rick</v>
      </c>
      <c r="Q13" s="75" t="str">
        <f>I6</f>
        <v>Gijs</v>
      </c>
      <c r="R13" s="76">
        <v>5</v>
      </c>
      <c r="S13" s="12">
        <v>11</v>
      </c>
      <c r="T13" s="12">
        <v>20</v>
      </c>
      <c r="U13" s="12">
        <v>37</v>
      </c>
      <c r="V13" s="12">
        <v>2</v>
      </c>
      <c r="W13" s="12">
        <v>3</v>
      </c>
    </row>
    <row r="14" spans="2:12" ht="13.5" thickBot="1">
      <c r="B14" s="77" t="s">
        <v>6</v>
      </c>
      <c r="C14" s="78">
        <f>J3</f>
        <v>0.504</v>
      </c>
      <c r="D14" s="45">
        <f>K3</f>
        <v>20</v>
      </c>
      <c r="E14" s="12">
        <f>S12</f>
        <v>20</v>
      </c>
      <c r="F14" s="72" t="str">
        <f>I4</f>
        <v>Theo</v>
      </c>
      <c r="G14" s="45">
        <f>K4</f>
        <v>20</v>
      </c>
      <c r="H14" s="12">
        <f>T12</f>
        <v>13</v>
      </c>
      <c r="I14" s="12">
        <f>U12</f>
        <v>33</v>
      </c>
      <c r="J14" s="27">
        <f>IF(AND(E14=D14,H14=G14),11,IF(AND(E14=D14,H14&lt;G14),12,FLOOR(E14/D14*10,1)))</f>
        <v>12</v>
      </c>
      <c r="K14" s="15">
        <f>IF(I14&gt;0,E14/I14,"")</f>
        <v>0.6060606060606061</v>
      </c>
      <c r="L14" s="12">
        <f>V12</f>
        <v>4</v>
      </c>
    </row>
    <row r="15" spans="1:19" ht="13.5" thickBot="1">
      <c r="A15" s="46"/>
      <c r="B15" s="47" t="s">
        <v>7</v>
      </c>
      <c r="C15" s="54">
        <f>K15/C14</f>
        <v>1.1574074074074074</v>
      </c>
      <c r="D15" s="9" t="s">
        <v>3</v>
      </c>
      <c r="E15" s="13">
        <f>SUM(E13:E14)</f>
        <v>35</v>
      </c>
      <c r="F15" s="7"/>
      <c r="G15" s="7"/>
      <c r="H15" s="9" t="s">
        <v>3</v>
      </c>
      <c r="I15" s="13">
        <f>SUM(I13:I14)</f>
        <v>60</v>
      </c>
      <c r="J15" s="49">
        <f>IF(SUM(J13:J14)&gt;0,SUM(J13:J14),"")</f>
        <v>19</v>
      </c>
      <c r="K15" s="53">
        <f>E15/I15</f>
        <v>0.5833333333333334</v>
      </c>
      <c r="L15" s="13">
        <f>MAX(L13:L14)</f>
        <v>5</v>
      </c>
      <c r="P15" s="35" t="s">
        <v>17</v>
      </c>
      <c r="Q15" s="35" t="s">
        <v>28</v>
      </c>
      <c r="R15" s="66" t="s">
        <v>15</v>
      </c>
      <c r="S15" s="35" t="s">
        <v>7</v>
      </c>
    </row>
    <row r="16" spans="4:19" ht="12.75">
      <c r="D16" s="72"/>
      <c r="E16" s="72"/>
      <c r="F16" s="72"/>
      <c r="G16" s="72"/>
      <c r="H16" s="72"/>
      <c r="I16" s="72"/>
      <c r="J16" s="72"/>
      <c r="P16" s="31">
        <v>1</v>
      </c>
      <c r="Q16" s="75" t="s">
        <v>39</v>
      </c>
      <c r="R16" s="12">
        <f>J11</f>
        <v>24</v>
      </c>
      <c r="S16" s="28">
        <f>C11</f>
        <v>1.1267605633802817</v>
      </c>
    </row>
    <row r="17" spans="2:19" ht="12.75">
      <c r="B17" s="81" t="str">
        <f>I4</f>
        <v>Theo</v>
      </c>
      <c r="C17" s="82"/>
      <c r="D17" s="45">
        <f>K4</f>
        <v>20</v>
      </c>
      <c r="E17" s="12">
        <f>S10</f>
        <v>17</v>
      </c>
      <c r="F17" s="72" t="str">
        <f>I5</f>
        <v>Rick</v>
      </c>
      <c r="G17" s="45">
        <f>K5</f>
        <v>20</v>
      </c>
      <c r="H17" s="12">
        <f>T10</f>
        <v>20</v>
      </c>
      <c r="I17" s="12">
        <f>U10</f>
        <v>40</v>
      </c>
      <c r="J17" s="27">
        <f>IF(AND(E17=D17,H17=G17),11,IF(AND(E17=D17,H17&lt;G17),12,FLOOR(E17/D17*10,1)))</f>
        <v>8</v>
      </c>
      <c r="K17" s="15">
        <f>IF(I17&gt;0,E17/I17,"")</f>
        <v>0.425</v>
      </c>
      <c r="L17" s="12">
        <f>V10</f>
        <v>2</v>
      </c>
      <c r="P17" s="31">
        <v>2</v>
      </c>
      <c r="Q17" s="75" t="s">
        <v>37</v>
      </c>
      <c r="R17" s="12">
        <f>J27</f>
        <v>20</v>
      </c>
      <c r="S17" s="28">
        <f>C27</f>
        <v>0.8939141359232683</v>
      </c>
    </row>
    <row r="18" spans="2:19" ht="13.5" thickBot="1">
      <c r="B18" s="77" t="s">
        <v>6</v>
      </c>
      <c r="C18" s="78">
        <f>J4</f>
        <v>0.521</v>
      </c>
      <c r="D18" s="45">
        <f>K4</f>
        <v>20</v>
      </c>
      <c r="E18" s="12">
        <f>T12</f>
        <v>13</v>
      </c>
      <c r="F18" s="72" t="str">
        <f>I3</f>
        <v>Henk</v>
      </c>
      <c r="G18" s="45">
        <f>K3</f>
        <v>20</v>
      </c>
      <c r="H18" s="12">
        <f>S12</f>
        <v>20</v>
      </c>
      <c r="I18" s="12">
        <f>U12</f>
        <v>33</v>
      </c>
      <c r="J18" s="27">
        <f>IF(AND(E18=D18,H18=G18),11,IF(AND(E18=D18,H18&lt;G18),12,FLOOR(E18/D18*10,1)))</f>
        <v>6</v>
      </c>
      <c r="K18" s="15">
        <f>IF(I18&gt;0,E18/I18,"")</f>
        <v>0.3939393939393939</v>
      </c>
      <c r="L18" s="12">
        <f>W12</f>
        <v>3</v>
      </c>
      <c r="P18" s="31">
        <v>3</v>
      </c>
      <c r="Q18" s="75" t="s">
        <v>38</v>
      </c>
      <c r="R18" s="12">
        <f>J15</f>
        <v>19</v>
      </c>
      <c r="S18" s="28">
        <f>C15</f>
        <v>1.1574074074074074</v>
      </c>
    </row>
    <row r="19" spans="1:19" ht="13.5" thickBot="1">
      <c r="A19" s="46"/>
      <c r="B19" s="47" t="s">
        <v>7</v>
      </c>
      <c r="C19" s="54">
        <f>K19/C18</f>
        <v>0.7887886835116872</v>
      </c>
      <c r="D19" s="9" t="s">
        <v>3</v>
      </c>
      <c r="E19" s="13">
        <f>SUM(E17:E18)</f>
        <v>30</v>
      </c>
      <c r="F19" s="7"/>
      <c r="G19" s="7"/>
      <c r="H19" s="9" t="s">
        <v>3</v>
      </c>
      <c r="I19" s="13">
        <f>SUM(I17:I18)</f>
        <v>73</v>
      </c>
      <c r="J19" s="50">
        <f>IF(SUM(J17:J18)&gt;0,SUM(J17:J18),"")</f>
        <v>14</v>
      </c>
      <c r="K19" s="53">
        <f>E19/I19</f>
        <v>0.410958904109589</v>
      </c>
      <c r="L19" s="13">
        <f>MAX(L17:L18)</f>
        <v>3</v>
      </c>
      <c r="P19" s="31">
        <v>4</v>
      </c>
      <c r="Q19" s="75" t="s">
        <v>40</v>
      </c>
      <c r="R19" s="12">
        <f>J23</f>
        <v>17</v>
      </c>
      <c r="S19" s="28">
        <f>C23</f>
        <v>0.8051948051948052</v>
      </c>
    </row>
    <row r="20" spans="4:19" ht="12.75">
      <c r="D20" s="72"/>
      <c r="E20" s="72"/>
      <c r="F20" s="72"/>
      <c r="G20" s="72"/>
      <c r="H20" s="72"/>
      <c r="I20" s="72"/>
      <c r="J20" s="72"/>
      <c r="P20" s="31">
        <v>5</v>
      </c>
      <c r="Q20" s="75" t="s">
        <v>36</v>
      </c>
      <c r="R20" s="12">
        <f>J19</f>
        <v>14</v>
      </c>
      <c r="S20" s="28">
        <f>C19</f>
        <v>0.7887886835116872</v>
      </c>
    </row>
    <row r="21" spans="2:12" ht="13.5" thickBot="1">
      <c r="B21" s="83" t="str">
        <f>I5</f>
        <v>Rick</v>
      </c>
      <c r="C21" s="84"/>
      <c r="D21" s="45">
        <f>K5</f>
        <v>20</v>
      </c>
      <c r="E21" s="12">
        <f>T10</f>
        <v>20</v>
      </c>
      <c r="F21" s="72" t="str">
        <f>I4</f>
        <v>Theo</v>
      </c>
      <c r="G21" s="45">
        <f>K4</f>
        <v>20</v>
      </c>
      <c r="H21" s="12">
        <f>S10</f>
        <v>17</v>
      </c>
      <c r="I21" s="12">
        <f>U10</f>
        <v>40</v>
      </c>
      <c r="J21" s="27">
        <f>IF(AND(E21=D21,H21=G21),11,IF(AND(E21=D21,H21&lt;G21),12,FLOOR(E21/D21*10,1)))</f>
        <v>12</v>
      </c>
      <c r="K21" s="15">
        <f>IF(I21&gt;0,E21/I21,"")</f>
        <v>0.5</v>
      </c>
      <c r="L21" s="12">
        <f>W10</f>
        <v>2</v>
      </c>
    </row>
    <row r="22" spans="2:22" ht="13.5" thickBot="1">
      <c r="B22" s="77" t="s">
        <v>6</v>
      </c>
      <c r="C22" s="78">
        <f>J5</f>
        <v>0.5</v>
      </c>
      <c r="D22" s="45">
        <f>K5</f>
        <v>20</v>
      </c>
      <c r="E22" s="12">
        <f>S13</f>
        <v>11</v>
      </c>
      <c r="F22" s="72" t="str">
        <f>I6</f>
        <v>Gijs</v>
      </c>
      <c r="G22" s="45">
        <f>K6</f>
        <v>20</v>
      </c>
      <c r="H22" s="12">
        <f>T13</f>
        <v>20</v>
      </c>
      <c r="I22" s="12">
        <f>U13</f>
        <v>37</v>
      </c>
      <c r="J22" s="27">
        <f>IF(AND(E22=D22,H22=G22),11,IF(AND(E22=D22,H22&lt;G22),12,FLOOR(E22/D22*10,1)))</f>
        <v>5</v>
      </c>
      <c r="K22" s="15">
        <f>IF(I22&gt;0,E22/I22,"")</f>
        <v>0.2972972972972973</v>
      </c>
      <c r="L22" s="12">
        <f>V13</f>
        <v>2</v>
      </c>
      <c r="P22" s="139" t="s">
        <v>19</v>
      </c>
      <c r="Q22" s="140"/>
      <c r="R22" s="141" t="s">
        <v>39</v>
      </c>
      <c r="S22" s="142">
        <v>27</v>
      </c>
      <c r="T22" s="138"/>
      <c r="V22" s="85"/>
    </row>
    <row r="23" spans="1:20" ht="13.5" thickBot="1">
      <c r="A23" s="46"/>
      <c r="B23" s="47" t="s">
        <v>7</v>
      </c>
      <c r="C23" s="54">
        <f>K23/C22</f>
        <v>0.8051948051948052</v>
      </c>
      <c r="D23" s="9" t="s">
        <v>3</v>
      </c>
      <c r="E23" s="13">
        <f>SUM(E21:E22)</f>
        <v>31</v>
      </c>
      <c r="F23" s="7"/>
      <c r="G23" s="7"/>
      <c r="H23" s="9" t="s">
        <v>3</v>
      </c>
      <c r="I23" s="13">
        <f>SUM(I21:I22)</f>
        <v>77</v>
      </c>
      <c r="J23" s="51">
        <f>IF(SUM(J21:J22)&gt;0,SUM(J21:J22),"")</f>
        <v>17</v>
      </c>
      <c r="K23" s="53">
        <f>E23/I23</f>
        <v>0.4025974025974026</v>
      </c>
      <c r="L23" s="13">
        <f>MAX(L21:L22)</f>
        <v>2</v>
      </c>
      <c r="P23" s="143" t="s">
        <v>18</v>
      </c>
      <c r="Q23" s="144"/>
      <c r="R23" s="145" t="s">
        <v>38</v>
      </c>
      <c r="S23" s="146">
        <v>5</v>
      </c>
      <c r="T23" s="138"/>
    </row>
    <row r="24" spans="4:10" ht="12.75">
      <c r="D24" s="72"/>
      <c r="E24" s="72"/>
      <c r="F24" s="72"/>
      <c r="G24" s="72"/>
      <c r="H24" s="72"/>
      <c r="I24" s="72"/>
      <c r="J24" s="72"/>
    </row>
    <row r="25" spans="2:12" ht="12.75">
      <c r="B25" s="86" t="str">
        <f>I6</f>
        <v>Gijs</v>
      </c>
      <c r="C25" s="87"/>
      <c r="D25" s="45">
        <f>K6</f>
        <v>20</v>
      </c>
      <c r="E25" s="12">
        <f>S11</f>
        <v>17</v>
      </c>
      <c r="F25" s="72" t="str">
        <f>I2</f>
        <v>Ray</v>
      </c>
      <c r="G25" s="45">
        <f>K2</f>
        <v>20</v>
      </c>
      <c r="H25" s="12">
        <f>T11</f>
        <v>20</v>
      </c>
      <c r="I25" s="12">
        <f>U11</f>
        <v>44</v>
      </c>
      <c r="J25" s="27">
        <f>IF(AND(E25=D25,H25=G25),11,IF(AND(E25=D25,H25&lt;G25),12,FLOOR(E25/D25*10,1)))</f>
        <v>8</v>
      </c>
      <c r="K25" s="15">
        <f>IF(I25&gt;0,E25/I25,"")</f>
        <v>0.38636363636363635</v>
      </c>
      <c r="L25" s="12">
        <f>V11</f>
        <v>3</v>
      </c>
    </row>
    <row r="26" spans="2:12" ht="13.5" thickBot="1">
      <c r="B26" s="77" t="s">
        <v>6</v>
      </c>
      <c r="C26" s="78">
        <f>J6</f>
        <v>0.511</v>
      </c>
      <c r="D26" s="45">
        <f>K6</f>
        <v>20</v>
      </c>
      <c r="E26" s="12">
        <f>T13</f>
        <v>20</v>
      </c>
      <c r="F26" s="72" t="str">
        <f>I5</f>
        <v>Rick</v>
      </c>
      <c r="G26" s="45">
        <f>K5</f>
        <v>20</v>
      </c>
      <c r="H26" s="12">
        <f>S13</f>
        <v>11</v>
      </c>
      <c r="I26" s="12">
        <f>U13</f>
        <v>37</v>
      </c>
      <c r="J26" s="27">
        <f>IF(AND(E26=D26,H26=G26),11,IF(AND(E26=D26,H26&lt;G26),12,FLOOR(E26/D26*10,1)))</f>
        <v>12</v>
      </c>
      <c r="K26" s="15">
        <f>IF(I26&gt;0,E26/I26,"")</f>
        <v>0.5405405405405406</v>
      </c>
      <c r="L26" s="12">
        <f>W13</f>
        <v>3</v>
      </c>
    </row>
    <row r="27" spans="1:12" ht="13.5" thickBot="1">
      <c r="A27" s="46"/>
      <c r="B27" s="47" t="s">
        <v>7</v>
      </c>
      <c r="C27" s="54">
        <f>K27/C26</f>
        <v>0.8939141359232683</v>
      </c>
      <c r="D27" s="9" t="s">
        <v>3</v>
      </c>
      <c r="E27" s="13">
        <f>SUM(E25:E26)</f>
        <v>37</v>
      </c>
      <c r="F27" s="7"/>
      <c r="G27" s="7"/>
      <c r="H27" s="9" t="s">
        <v>3</v>
      </c>
      <c r="I27" s="13">
        <f>SUM(I25:I26)</f>
        <v>81</v>
      </c>
      <c r="J27" s="88">
        <f>IF(SUM(J25:J26)&gt;0,SUM(J25:J26),"")</f>
        <v>20</v>
      </c>
      <c r="K27" s="53">
        <f>E27/I27</f>
        <v>0.4567901234567901</v>
      </c>
      <c r="L27" s="13">
        <f>MAX(L25:L26)</f>
        <v>3</v>
      </c>
    </row>
    <row r="28" spans="4:10" ht="12.75">
      <c r="D28" s="72"/>
      <c r="E28" s="72"/>
      <c r="F28" s="72"/>
      <c r="G28" s="72"/>
      <c r="H28" s="72"/>
      <c r="I28" s="72"/>
      <c r="J28" s="72"/>
    </row>
    <row r="30" spans="2:3" ht="12.75">
      <c r="B30" s="77"/>
      <c r="C30" s="78"/>
    </row>
    <row r="31" spans="2:3" ht="12.75">
      <c r="B31" s="77"/>
      <c r="C31" s="89"/>
    </row>
    <row r="32" ht="12.75">
      <c r="B32" s="77"/>
    </row>
    <row r="33" ht="12.75">
      <c r="B33" s="77"/>
    </row>
    <row r="35" spans="4:8" ht="12.75">
      <c r="D35" s="72"/>
      <c r="H35" s="72"/>
    </row>
    <row r="36" spans="4:10" ht="12.75">
      <c r="D36" s="72"/>
      <c r="E36" s="72"/>
      <c r="F36" s="72"/>
      <c r="G36" s="72"/>
      <c r="H36" s="72"/>
      <c r="I36" s="72"/>
      <c r="J36" s="72"/>
    </row>
    <row r="38" spans="2:3" ht="12.75">
      <c r="B38" s="77"/>
      <c r="C38" s="78"/>
    </row>
    <row r="39" spans="2:3" ht="12.75">
      <c r="B39" s="77"/>
      <c r="C39" s="89"/>
    </row>
    <row r="40" ht="12.75">
      <c r="B40" s="77"/>
    </row>
    <row r="41" ht="12.75">
      <c r="B41" s="77"/>
    </row>
    <row r="43" spans="4:8" ht="12.75">
      <c r="D43" s="72"/>
      <c r="H43" s="72"/>
    </row>
  </sheetData>
  <sheetProtection/>
  <mergeCells count="4">
    <mergeCell ref="P7:Q7"/>
    <mergeCell ref="S7:T7"/>
    <mergeCell ref="V7:W7"/>
    <mergeCell ref="P1:R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24" sqref="T24"/>
    </sheetView>
  </sheetViews>
  <sheetFormatPr defaultColWidth="8.8515625" defaultRowHeight="12.75"/>
  <cols>
    <col min="1" max="1" width="2.00390625" style="2" customWidth="1"/>
    <col min="2" max="2" width="7.140625" style="2" bestFit="1" customWidth="1"/>
    <col min="3" max="3" width="10.00390625" style="11" customWidth="1"/>
    <col min="4" max="4" width="6.57421875" style="6" bestFit="1" customWidth="1"/>
    <col min="5" max="5" width="8.140625" style="6" bestFit="1" customWidth="1"/>
    <col min="6" max="6" width="12.00390625" style="6" bestFit="1" customWidth="1"/>
    <col min="7" max="7" width="6.57421875" style="6" bestFit="1" customWidth="1"/>
    <col min="8" max="8" width="8.140625" style="6" bestFit="1" customWidth="1"/>
    <col min="9" max="9" width="10.00390625" style="6" customWidth="1"/>
    <col min="10" max="10" width="7.8515625" style="6" bestFit="1" customWidth="1"/>
    <col min="11" max="11" width="7.8515625" style="14" bestFit="1" customWidth="1"/>
    <col min="12" max="12" width="7.8515625" style="6" bestFit="1" customWidth="1"/>
    <col min="13" max="15" width="2.421875" style="0" customWidth="1"/>
    <col min="16" max="16" width="9.57421875" style="0" customWidth="1"/>
    <col min="17" max="17" width="10.57421875" style="0" customWidth="1"/>
    <col min="18" max="18" width="7.140625" style="6" bestFit="1" customWidth="1"/>
    <col min="19" max="19" width="7.8515625" style="0" bestFit="1" customWidth="1"/>
    <col min="20" max="20" width="6.421875" style="0" customWidth="1"/>
    <col min="21" max="21" width="4.421875" style="0" bestFit="1" customWidth="1"/>
    <col min="22" max="23" width="3.57421875" style="0" customWidth="1"/>
    <col min="24" max="24" width="1.8515625" style="0" customWidth="1"/>
    <col min="25" max="25" width="9.421875" style="11" bestFit="1" customWidth="1"/>
  </cols>
  <sheetData>
    <row r="1" spans="1:19" ht="13.5" thickBot="1">
      <c r="A1" s="2" t="s">
        <v>23</v>
      </c>
      <c r="H1" s="62" t="s">
        <v>20</v>
      </c>
      <c r="I1" s="63" t="s">
        <v>28</v>
      </c>
      <c r="J1" s="63" t="s">
        <v>21</v>
      </c>
      <c r="K1" s="64" t="s">
        <v>22</v>
      </c>
      <c r="P1" s="110" t="s">
        <v>35</v>
      </c>
      <c r="Q1" s="110"/>
      <c r="R1" s="113"/>
      <c r="S1" s="65" t="s">
        <v>20</v>
      </c>
    </row>
    <row r="2" spans="1:19" ht="12.75">
      <c r="A2" s="2" t="s">
        <v>29</v>
      </c>
      <c r="H2" s="91">
        <v>1</v>
      </c>
      <c r="I2" s="96" t="s">
        <v>27</v>
      </c>
      <c r="J2" s="97">
        <v>0.32</v>
      </c>
      <c r="K2" s="98">
        <v>12</v>
      </c>
      <c r="P2" s="70" t="s">
        <v>24</v>
      </c>
      <c r="Q2" s="71">
        <v>0.454</v>
      </c>
      <c r="R2" s="68">
        <v>18</v>
      </c>
      <c r="S2" s="31"/>
    </row>
    <row r="3" spans="8:19" ht="12.75">
      <c r="H3" s="55">
        <v>2</v>
      </c>
      <c r="I3" s="31" t="s">
        <v>25</v>
      </c>
      <c r="J3" s="71">
        <v>0.326</v>
      </c>
      <c r="K3" s="95">
        <v>13</v>
      </c>
      <c r="P3" s="70" t="s">
        <v>26</v>
      </c>
      <c r="Q3" s="71">
        <v>0.42</v>
      </c>
      <c r="R3" s="68">
        <v>16</v>
      </c>
      <c r="S3" s="31"/>
    </row>
    <row r="4" spans="8:19" ht="12.75">
      <c r="H4" s="55">
        <v>3</v>
      </c>
      <c r="I4" s="31" t="s">
        <v>26</v>
      </c>
      <c r="J4" s="71">
        <v>0.42</v>
      </c>
      <c r="K4" s="95">
        <v>16</v>
      </c>
      <c r="P4" s="70" t="s">
        <v>25</v>
      </c>
      <c r="Q4" s="71">
        <v>0.326</v>
      </c>
      <c r="R4" s="68">
        <v>13</v>
      </c>
      <c r="S4" s="31"/>
    </row>
    <row r="5" spans="8:19" ht="13.5" thickBot="1">
      <c r="H5" s="56">
        <v>4</v>
      </c>
      <c r="I5" s="57" t="s">
        <v>24</v>
      </c>
      <c r="J5" s="99">
        <v>0.454</v>
      </c>
      <c r="K5" s="100">
        <v>18</v>
      </c>
      <c r="P5" s="70" t="s">
        <v>27</v>
      </c>
      <c r="Q5" s="71">
        <v>0.32</v>
      </c>
      <c r="R5" s="68">
        <v>12</v>
      </c>
      <c r="S5" s="31"/>
    </row>
    <row r="6" ht="12.75">
      <c r="K6" s="6"/>
    </row>
    <row r="7" spans="1:23" s="29" customFormat="1" ht="12.75">
      <c r="A7" s="32" t="s">
        <v>11</v>
      </c>
      <c r="B7" s="32" t="s">
        <v>5</v>
      </c>
      <c r="C7" s="33"/>
      <c r="D7" s="34" t="s">
        <v>0</v>
      </c>
      <c r="E7" s="34" t="s">
        <v>1</v>
      </c>
      <c r="F7" s="37" t="s">
        <v>4</v>
      </c>
      <c r="G7" s="34" t="s">
        <v>0</v>
      </c>
      <c r="H7" s="34" t="s">
        <v>1</v>
      </c>
      <c r="I7" s="34" t="s">
        <v>2</v>
      </c>
      <c r="J7" s="34" t="s">
        <v>9</v>
      </c>
      <c r="K7" s="36" t="s">
        <v>8</v>
      </c>
      <c r="L7" s="34" t="s">
        <v>10</v>
      </c>
      <c r="P7" s="110" t="s">
        <v>12</v>
      </c>
      <c r="Q7" s="110"/>
      <c r="R7" s="34" t="s">
        <v>13</v>
      </c>
      <c r="S7" s="110" t="s">
        <v>14</v>
      </c>
      <c r="T7" s="110"/>
      <c r="U7" s="34" t="s">
        <v>16</v>
      </c>
      <c r="V7" s="111" t="s">
        <v>10</v>
      </c>
      <c r="W7" s="112"/>
    </row>
    <row r="8" spans="2:10" ht="12.75">
      <c r="B8" s="3"/>
      <c r="C8" s="3"/>
      <c r="D8" s="5"/>
      <c r="E8" s="5"/>
      <c r="F8" s="5"/>
      <c r="G8" s="5"/>
      <c r="H8" s="5"/>
      <c r="I8" s="5"/>
      <c r="J8" s="5"/>
    </row>
    <row r="9" spans="2:23" ht="12.75">
      <c r="B9" s="19" t="str">
        <f>I2</f>
        <v>Richard</v>
      </c>
      <c r="C9" s="20"/>
      <c r="D9" s="52">
        <f>K2</f>
        <v>12</v>
      </c>
      <c r="E9" s="12">
        <f>S9</f>
        <v>8</v>
      </c>
      <c r="F9" s="5" t="str">
        <f>I3</f>
        <v>Sander P</v>
      </c>
      <c r="G9" s="45">
        <f>K3</f>
        <v>13</v>
      </c>
      <c r="H9" s="12">
        <f>T9</f>
        <v>13</v>
      </c>
      <c r="I9" s="12">
        <f>U9</f>
        <v>27</v>
      </c>
      <c r="J9" s="27">
        <f>IF(AND(E9=D9,H9=G9),11,IF(AND(E9=D9,H9&lt;G9),12,FLOOR(E9/D9*10,1)))</f>
        <v>6</v>
      </c>
      <c r="K9" s="15">
        <f>IF(I9&gt;0,E9/I9,"")</f>
        <v>0.2962962962962963</v>
      </c>
      <c r="L9" s="12">
        <f>V9</f>
        <v>1</v>
      </c>
      <c r="N9">
        <v>1</v>
      </c>
      <c r="O9">
        <v>2</v>
      </c>
      <c r="P9" s="44" t="str">
        <f>I2</f>
        <v>Richard</v>
      </c>
      <c r="Q9" s="44" t="str">
        <f>I3</f>
        <v>Sander P</v>
      </c>
      <c r="R9" s="43">
        <v>1</v>
      </c>
      <c r="S9" s="42">
        <v>8</v>
      </c>
      <c r="T9" s="42">
        <v>13</v>
      </c>
      <c r="U9" s="42">
        <v>27</v>
      </c>
      <c r="V9" s="42">
        <v>1</v>
      </c>
      <c r="W9" s="42">
        <v>3</v>
      </c>
    </row>
    <row r="10" spans="2:23" ht="13.5" thickBot="1">
      <c r="B10" s="4" t="s">
        <v>6</v>
      </c>
      <c r="C10" s="17">
        <f>J2</f>
        <v>0.32</v>
      </c>
      <c r="D10" s="52">
        <f>K2</f>
        <v>12</v>
      </c>
      <c r="E10" s="12">
        <f>S11</f>
        <v>12</v>
      </c>
      <c r="F10" s="5" t="str">
        <f>I4</f>
        <v>Martijn</v>
      </c>
      <c r="G10" s="45">
        <f>K4</f>
        <v>16</v>
      </c>
      <c r="H10" s="12">
        <f>T11</f>
        <v>11</v>
      </c>
      <c r="I10" s="12">
        <f>U11</f>
        <v>22</v>
      </c>
      <c r="J10" s="27">
        <f>IF(AND(E10=D10,H10=G10),11,IF(AND(E10=D10,H10&lt;G10),12,FLOOR(E10/D10*10,1)))</f>
        <v>12</v>
      </c>
      <c r="K10" s="15">
        <f>IF(I10&gt;0,E10/I10,"")</f>
        <v>0.5454545454545454</v>
      </c>
      <c r="L10" s="12">
        <f>W11</f>
        <v>2</v>
      </c>
      <c r="N10">
        <v>3</v>
      </c>
      <c r="O10">
        <v>4</v>
      </c>
      <c r="P10" s="44" t="str">
        <f>I4</f>
        <v>Martijn</v>
      </c>
      <c r="Q10" s="44" t="str">
        <f>I5</f>
        <v>Sander R</v>
      </c>
      <c r="R10" s="43">
        <v>2</v>
      </c>
      <c r="S10" s="41">
        <v>16</v>
      </c>
      <c r="T10" s="41">
        <v>16</v>
      </c>
      <c r="U10" s="41">
        <v>41</v>
      </c>
      <c r="V10" s="42">
        <v>4</v>
      </c>
      <c r="W10" s="42">
        <v>3</v>
      </c>
    </row>
    <row r="11" spans="1:23" ht="13.5" thickBot="1">
      <c r="A11" s="46"/>
      <c r="B11" s="47" t="s">
        <v>7</v>
      </c>
      <c r="C11" s="54">
        <f>K11/C10</f>
        <v>1.2755102040816326</v>
      </c>
      <c r="D11" s="9" t="s">
        <v>3</v>
      </c>
      <c r="E11" s="13">
        <f>SUM(E9:E10)</f>
        <v>20</v>
      </c>
      <c r="F11" s="7"/>
      <c r="G11" s="7"/>
      <c r="H11" s="9" t="s">
        <v>3</v>
      </c>
      <c r="I11" s="13">
        <f>SUM(I9:I10)</f>
        <v>49</v>
      </c>
      <c r="J11" s="48">
        <f>IF(SUM(J9:J10)&gt;0,SUM(J9:J10),"")</f>
        <v>18</v>
      </c>
      <c r="K11" s="53">
        <f>E11/I11</f>
        <v>0.40816326530612246</v>
      </c>
      <c r="L11" s="13">
        <f>MAX(L9:L10)</f>
        <v>2</v>
      </c>
      <c r="N11">
        <v>1</v>
      </c>
      <c r="O11">
        <v>3</v>
      </c>
      <c r="P11" s="44" t="str">
        <f>I2</f>
        <v>Richard</v>
      </c>
      <c r="Q11" s="44" t="str">
        <f>I4</f>
        <v>Martijn</v>
      </c>
      <c r="R11" s="43">
        <v>3</v>
      </c>
      <c r="S11" s="41">
        <v>12</v>
      </c>
      <c r="T11" s="41">
        <v>11</v>
      </c>
      <c r="U11" s="41">
        <v>22</v>
      </c>
      <c r="V11" s="42">
        <v>4</v>
      </c>
      <c r="W11" s="42">
        <v>2</v>
      </c>
    </row>
    <row r="12" spans="2:28" ht="12.75">
      <c r="B12" s="3"/>
      <c r="C12" s="10"/>
      <c r="D12" s="5"/>
      <c r="E12" s="5"/>
      <c r="F12" s="5"/>
      <c r="G12" s="5"/>
      <c r="H12" s="5"/>
      <c r="I12" s="5"/>
      <c r="J12" s="5"/>
      <c r="N12">
        <v>2</v>
      </c>
      <c r="O12">
        <v>4</v>
      </c>
      <c r="P12" s="44" t="str">
        <f>I3</f>
        <v>Sander P</v>
      </c>
      <c r="Q12" s="44" t="str">
        <f>I5</f>
        <v>Sander R</v>
      </c>
      <c r="R12" s="43">
        <v>4</v>
      </c>
      <c r="S12" s="41">
        <v>11</v>
      </c>
      <c r="T12" s="41">
        <v>18</v>
      </c>
      <c r="U12" s="41">
        <v>39</v>
      </c>
      <c r="V12" s="42">
        <v>2</v>
      </c>
      <c r="W12" s="42">
        <v>2</v>
      </c>
      <c r="Z12" s="11"/>
      <c r="AA12" s="11"/>
      <c r="AB12" s="11"/>
    </row>
    <row r="13" spans="2:18" ht="12.75">
      <c r="B13" s="21" t="str">
        <f>I3</f>
        <v>Sander P</v>
      </c>
      <c r="C13" s="22"/>
      <c r="D13" s="52">
        <f>K3</f>
        <v>13</v>
      </c>
      <c r="E13" s="12">
        <f>T9</f>
        <v>13</v>
      </c>
      <c r="F13" s="5" t="str">
        <f>I2</f>
        <v>Richard</v>
      </c>
      <c r="G13" s="45">
        <f>K2</f>
        <v>12</v>
      </c>
      <c r="H13" s="12">
        <f>S9</f>
        <v>8</v>
      </c>
      <c r="I13" s="12">
        <f>U9</f>
        <v>27</v>
      </c>
      <c r="J13" s="27">
        <f>IF(AND(E13=D13,H13=G13),11,IF(AND(E13=D13,H13&lt;G13),12,FLOOR(E13/D13*10,1)))</f>
        <v>12</v>
      </c>
      <c r="K13" s="15">
        <f>IF(I13&gt;0,E13/I13,"")</f>
        <v>0.48148148148148145</v>
      </c>
      <c r="L13" s="12">
        <f>W9</f>
        <v>3</v>
      </c>
      <c r="R13"/>
    </row>
    <row r="14" spans="2:12" ht="13.5" thickBot="1">
      <c r="B14" s="4" t="s">
        <v>6</v>
      </c>
      <c r="C14" s="17">
        <f>J3</f>
        <v>0.326</v>
      </c>
      <c r="D14" s="52">
        <f>K3</f>
        <v>13</v>
      </c>
      <c r="E14" s="12">
        <f>S12</f>
        <v>11</v>
      </c>
      <c r="F14" s="5" t="str">
        <f>I5</f>
        <v>Sander R</v>
      </c>
      <c r="G14" s="45">
        <f>K5</f>
        <v>18</v>
      </c>
      <c r="H14" s="12">
        <f>T12</f>
        <v>18</v>
      </c>
      <c r="I14" s="12">
        <f>U12</f>
        <v>39</v>
      </c>
      <c r="J14" s="27">
        <f>IF(AND(E14=D14,H14=G14),11,IF(AND(E14=D14,H14&lt;G14),12,FLOOR(E14/D14*10,1)))</f>
        <v>8</v>
      </c>
      <c r="K14" s="15">
        <f>IF(I14&gt;0,E14/I14,"")</f>
        <v>0.28205128205128205</v>
      </c>
      <c r="L14" s="12">
        <f>V12</f>
        <v>2</v>
      </c>
    </row>
    <row r="15" spans="1:19" ht="13.5" thickBot="1">
      <c r="A15" s="46"/>
      <c r="B15" s="47" t="s">
        <v>7</v>
      </c>
      <c r="C15" s="54">
        <f>K15/C14</f>
        <v>1.1154489682097044</v>
      </c>
      <c r="D15" s="9" t="s">
        <v>3</v>
      </c>
      <c r="E15" s="13">
        <f>SUM(E13:E14)</f>
        <v>24</v>
      </c>
      <c r="F15" s="7"/>
      <c r="G15" s="7"/>
      <c r="H15" s="9" t="s">
        <v>3</v>
      </c>
      <c r="I15" s="13">
        <f>SUM(I13:I14)</f>
        <v>66</v>
      </c>
      <c r="J15" s="49">
        <f>IF(SUM(J13:J14)&gt;0,SUM(J13:J14),"")</f>
        <v>20</v>
      </c>
      <c r="K15" s="53">
        <f>E15/I15</f>
        <v>0.36363636363636365</v>
      </c>
      <c r="L15" s="13">
        <f>MAX(L13:L14)</f>
        <v>3</v>
      </c>
      <c r="P15" s="35" t="s">
        <v>17</v>
      </c>
      <c r="Q15" s="35" t="s">
        <v>28</v>
      </c>
      <c r="R15" s="34" t="s">
        <v>15</v>
      </c>
      <c r="S15" s="35" t="s">
        <v>7</v>
      </c>
    </row>
    <row r="16" spans="2:19" ht="12.75">
      <c r="B16" s="3"/>
      <c r="C16" s="10"/>
      <c r="D16" s="5"/>
      <c r="E16" s="5"/>
      <c r="F16" s="5"/>
      <c r="G16" s="5"/>
      <c r="H16" s="5"/>
      <c r="I16" s="5"/>
      <c r="J16" s="5"/>
      <c r="P16" s="59">
        <v>1</v>
      </c>
      <c r="Q16" s="60" t="str">
        <f>B13</f>
        <v>Sander P</v>
      </c>
      <c r="R16" s="12">
        <f>J15</f>
        <v>20</v>
      </c>
      <c r="S16" s="28">
        <f>C15</f>
        <v>1.1154489682097044</v>
      </c>
    </row>
    <row r="17" spans="2:19" ht="12.75">
      <c r="B17" s="23" t="str">
        <f>I4</f>
        <v>Martijn</v>
      </c>
      <c r="C17" s="24"/>
      <c r="D17" s="52">
        <f>K4</f>
        <v>16</v>
      </c>
      <c r="E17" s="12">
        <f>S10</f>
        <v>16</v>
      </c>
      <c r="F17" s="5" t="str">
        <f>I5</f>
        <v>Sander R</v>
      </c>
      <c r="G17" s="45">
        <f>K5</f>
        <v>18</v>
      </c>
      <c r="H17" s="12">
        <f>T10</f>
        <v>16</v>
      </c>
      <c r="I17" s="12">
        <f>U10</f>
        <v>41</v>
      </c>
      <c r="J17" s="27">
        <f>IF(AND(E17=D17,H17=G17),11,IF(AND(E17=D17,H17&lt;G17),12,FLOOR(E17/D17*10,1)))</f>
        <v>12</v>
      </c>
      <c r="K17" s="15">
        <f>IF(I17&gt;0,E17/I17,"")</f>
        <v>0.3902439024390244</v>
      </c>
      <c r="L17" s="12">
        <f>V10</f>
        <v>4</v>
      </c>
      <c r="P17" s="59">
        <v>2</v>
      </c>
      <c r="Q17" s="60" t="str">
        <f>B21</f>
        <v>Sander R</v>
      </c>
      <c r="R17" s="12">
        <f>J23</f>
        <v>20</v>
      </c>
      <c r="S17" s="28">
        <f>C23</f>
        <v>0.9361233480176211</v>
      </c>
    </row>
    <row r="18" spans="2:19" ht="13.5" thickBot="1">
      <c r="B18" s="4" t="s">
        <v>6</v>
      </c>
      <c r="C18" s="17">
        <f>J4</f>
        <v>0.42</v>
      </c>
      <c r="D18" s="52">
        <f>K4</f>
        <v>16</v>
      </c>
      <c r="E18" s="12">
        <f>T11</f>
        <v>11</v>
      </c>
      <c r="F18" s="5" t="str">
        <f>I2</f>
        <v>Richard</v>
      </c>
      <c r="G18" s="45">
        <f>K2</f>
        <v>12</v>
      </c>
      <c r="H18" s="12">
        <f>S11</f>
        <v>12</v>
      </c>
      <c r="I18" s="12">
        <f>U11</f>
        <v>22</v>
      </c>
      <c r="J18" s="27">
        <f>IF(AND(E18=D18,H18=G18),11,IF(AND(E18=D18,H18&lt;G18),12,FLOOR(E18/D18*10,1)))</f>
        <v>6</v>
      </c>
      <c r="K18" s="15">
        <f>IF(I18&gt;0,E18/I18,"")</f>
        <v>0.5</v>
      </c>
      <c r="L18" s="12">
        <f>W12</f>
        <v>2</v>
      </c>
      <c r="P18" s="59">
        <v>3</v>
      </c>
      <c r="Q18" s="60" t="str">
        <f>B9</f>
        <v>Richard</v>
      </c>
      <c r="R18" s="12">
        <f>J11</f>
        <v>18</v>
      </c>
      <c r="S18" s="28">
        <f>C11</f>
        <v>1.2755102040816326</v>
      </c>
    </row>
    <row r="19" spans="1:19" ht="13.5" thickBot="1">
      <c r="A19" s="46"/>
      <c r="B19" s="47" t="s">
        <v>7</v>
      </c>
      <c r="C19" s="54">
        <f>K19/C18</f>
        <v>1.0204081632653061</v>
      </c>
      <c r="D19" s="9" t="s">
        <v>3</v>
      </c>
      <c r="E19" s="13">
        <f>SUM(E17:E18)</f>
        <v>27</v>
      </c>
      <c r="F19" s="7"/>
      <c r="G19" s="7"/>
      <c r="H19" s="9" t="s">
        <v>3</v>
      </c>
      <c r="I19" s="13">
        <f>SUM(I17:I18)</f>
        <v>63</v>
      </c>
      <c r="J19" s="50">
        <f>IF(SUM(J17:J18)&gt;0,SUM(J17:J18),"")</f>
        <v>18</v>
      </c>
      <c r="K19" s="53">
        <f>E19/I19</f>
        <v>0.42857142857142855</v>
      </c>
      <c r="L19" s="13">
        <f>MAX(L17:L18)</f>
        <v>4</v>
      </c>
      <c r="P19" s="59">
        <v>4</v>
      </c>
      <c r="Q19" s="60" t="str">
        <f>B17</f>
        <v>Martijn</v>
      </c>
      <c r="R19" s="12">
        <f>J19</f>
        <v>18</v>
      </c>
      <c r="S19" s="28">
        <f>C19</f>
        <v>1.0204081632653061</v>
      </c>
    </row>
    <row r="20" spans="2:18" ht="12.75">
      <c r="B20" s="3"/>
      <c r="C20" s="10"/>
      <c r="D20" s="5"/>
      <c r="E20" s="5"/>
      <c r="F20" s="5"/>
      <c r="G20" s="5"/>
      <c r="H20" s="5"/>
      <c r="I20" s="5"/>
      <c r="J20" s="5"/>
      <c r="R20"/>
    </row>
    <row r="21" spans="2:12" ht="13.5" thickBot="1">
      <c r="B21" s="25" t="str">
        <f>I5</f>
        <v>Sander R</v>
      </c>
      <c r="C21" s="26"/>
      <c r="D21" s="52">
        <f>K5</f>
        <v>18</v>
      </c>
      <c r="E21" s="12">
        <f>T10</f>
        <v>16</v>
      </c>
      <c r="F21" s="5" t="str">
        <f>I4</f>
        <v>Martijn</v>
      </c>
      <c r="G21" s="45">
        <f>K4</f>
        <v>16</v>
      </c>
      <c r="H21" s="12">
        <f>S10</f>
        <v>16</v>
      </c>
      <c r="I21" s="12">
        <f>U10</f>
        <v>41</v>
      </c>
      <c r="J21" s="27">
        <f>IF(AND(E21=D21,H21=G21),11,IF(AND(E21=D21,H21&lt;G21),12,FLOOR(E21/D21*10,1)))</f>
        <v>8</v>
      </c>
      <c r="K21" s="15">
        <f>IF(I21&gt;0,E21/I21,"")</f>
        <v>0.3902439024390244</v>
      </c>
      <c r="L21" s="12">
        <f>W10</f>
        <v>3</v>
      </c>
    </row>
    <row r="22" spans="2:22" ht="13.5" thickBot="1">
      <c r="B22" s="4" t="s">
        <v>6</v>
      </c>
      <c r="C22" s="17">
        <f>J5</f>
        <v>0.454</v>
      </c>
      <c r="D22" s="52">
        <f>K5</f>
        <v>18</v>
      </c>
      <c r="E22" s="12">
        <f>T12</f>
        <v>18</v>
      </c>
      <c r="F22" s="5" t="str">
        <f>I3</f>
        <v>Sander P</v>
      </c>
      <c r="G22" s="45">
        <f>K3</f>
        <v>13</v>
      </c>
      <c r="H22" s="12">
        <f>S12</f>
        <v>11</v>
      </c>
      <c r="I22" s="12">
        <f>U12</f>
        <v>39</v>
      </c>
      <c r="J22" s="27">
        <f>IF(AND(E22=D22,H22=G22),11,IF(AND(E22=D22,H22&lt;G22),12,FLOOR(E22/D22*10,1)))</f>
        <v>12</v>
      </c>
      <c r="K22" s="15">
        <f>IF(I22&gt;0,E22/I22,"")</f>
        <v>0.46153846153846156</v>
      </c>
      <c r="L22" s="12">
        <f>V13</f>
        <v>0</v>
      </c>
      <c r="P22" s="38" t="s">
        <v>19</v>
      </c>
      <c r="Q22" s="38"/>
      <c r="R22" s="39" t="s">
        <v>27</v>
      </c>
      <c r="S22" s="39"/>
      <c r="T22" s="40">
        <v>22</v>
      </c>
      <c r="U22" s="1"/>
      <c r="V22" s="30"/>
    </row>
    <row r="23" spans="1:22" ht="13.5" thickBot="1">
      <c r="A23" s="46"/>
      <c r="B23" s="47" t="s">
        <v>7</v>
      </c>
      <c r="C23" s="54">
        <f>K23/C22</f>
        <v>0.9361233480176211</v>
      </c>
      <c r="D23" s="9" t="s">
        <v>3</v>
      </c>
      <c r="E23" s="13">
        <f>SUM(E21:E22)</f>
        <v>34</v>
      </c>
      <c r="F23" s="7"/>
      <c r="G23" s="7"/>
      <c r="H23" s="9" t="s">
        <v>3</v>
      </c>
      <c r="I23" s="13">
        <f>SUM(I21:I22)</f>
        <v>80</v>
      </c>
      <c r="J23" s="51">
        <f>IF(SUM(J21:J22)&gt;0,SUM(J21:J22),"")</f>
        <v>20</v>
      </c>
      <c r="K23" s="53">
        <f>E23/I23</f>
        <v>0.425</v>
      </c>
      <c r="L23" s="13">
        <f>MAX(L21:L22)</f>
        <v>3</v>
      </c>
      <c r="P23" s="38" t="s">
        <v>18</v>
      </c>
      <c r="Q23" s="38"/>
      <c r="R23" s="39" t="s">
        <v>47</v>
      </c>
      <c r="S23" s="39"/>
      <c r="T23" s="40">
        <v>4</v>
      </c>
      <c r="U23" s="1"/>
      <c r="V23" s="1"/>
    </row>
    <row r="24" spans="2:22" ht="12.75">
      <c r="B24" s="3"/>
      <c r="C24" s="10"/>
      <c r="D24" s="5"/>
      <c r="E24" s="5"/>
      <c r="F24" s="5"/>
      <c r="G24" s="5"/>
      <c r="H24" s="5"/>
      <c r="I24" s="5"/>
      <c r="J24" s="5"/>
      <c r="U24" s="1"/>
      <c r="V24" s="1"/>
    </row>
    <row r="25" spans="1:22" ht="12.75">
      <c r="A25" s="3"/>
      <c r="B25" s="3"/>
      <c r="C25" s="10"/>
      <c r="D25" s="8"/>
      <c r="E25" s="8"/>
      <c r="F25" s="8"/>
      <c r="G25" s="8"/>
      <c r="H25" s="8"/>
      <c r="I25" s="8"/>
      <c r="J25" s="8"/>
      <c r="K25" s="16"/>
      <c r="L25" s="8"/>
      <c r="U25" s="1"/>
      <c r="V25" s="1"/>
    </row>
    <row r="26" spans="1:22" ht="12.75">
      <c r="A26" s="3"/>
      <c r="B26" s="4"/>
      <c r="C26" s="17"/>
      <c r="D26" s="8"/>
      <c r="E26" s="8"/>
      <c r="F26" s="8"/>
      <c r="G26" s="8"/>
      <c r="H26" s="8"/>
      <c r="I26" s="8"/>
      <c r="J26" s="8"/>
      <c r="K26" s="16"/>
      <c r="L26" s="8"/>
      <c r="U26" s="1"/>
      <c r="V26" s="1"/>
    </row>
    <row r="27" spans="1:22" ht="12.75">
      <c r="A27" s="3"/>
      <c r="B27" s="4"/>
      <c r="C27" s="18"/>
      <c r="D27" s="8"/>
      <c r="E27" s="8"/>
      <c r="F27" s="8"/>
      <c r="G27" s="8"/>
      <c r="H27" s="8"/>
      <c r="I27" s="8"/>
      <c r="J27" s="8"/>
      <c r="K27" s="16"/>
      <c r="L27" s="8"/>
      <c r="U27" s="1"/>
      <c r="V27" s="1"/>
    </row>
    <row r="28" spans="1:22" ht="12.75">
      <c r="A28" s="3"/>
      <c r="B28" s="4"/>
      <c r="C28" s="10"/>
      <c r="D28" s="8"/>
      <c r="E28" s="8"/>
      <c r="F28" s="8"/>
      <c r="G28" s="8"/>
      <c r="H28" s="8"/>
      <c r="I28" s="8"/>
      <c r="J28" s="8"/>
      <c r="K28" s="16"/>
      <c r="L28" s="8"/>
      <c r="U28" s="1"/>
      <c r="V28" s="1"/>
    </row>
    <row r="29" spans="1:12" ht="12.75">
      <c r="A29" s="3"/>
      <c r="B29" s="4"/>
      <c r="C29" s="10"/>
      <c r="D29" s="8"/>
      <c r="E29" s="8"/>
      <c r="F29" s="8"/>
      <c r="G29" s="8"/>
      <c r="H29" s="8"/>
      <c r="I29" s="8"/>
      <c r="J29" s="8"/>
      <c r="K29" s="16"/>
      <c r="L29" s="8"/>
    </row>
    <row r="30" spans="1:12" ht="12.75">
      <c r="A30" s="3"/>
      <c r="B30" s="3"/>
      <c r="C30" s="10"/>
      <c r="D30" s="8"/>
      <c r="E30" s="8"/>
      <c r="F30" s="8"/>
      <c r="G30" s="8"/>
      <c r="H30" s="8"/>
      <c r="I30" s="8"/>
      <c r="J30" s="8"/>
      <c r="K30" s="16"/>
      <c r="L30" s="8"/>
    </row>
    <row r="31" spans="1:12" ht="12.75">
      <c r="A31" s="3"/>
      <c r="B31" s="3"/>
      <c r="C31" s="10"/>
      <c r="D31" s="5"/>
      <c r="E31" s="8"/>
      <c r="F31" s="8"/>
      <c r="G31" s="8"/>
      <c r="H31" s="5"/>
      <c r="I31" s="8"/>
      <c r="J31" s="8"/>
      <c r="K31" s="16"/>
      <c r="L31" s="8"/>
    </row>
    <row r="32" spans="1:12" ht="12.75">
      <c r="A32" s="3"/>
      <c r="B32" s="3"/>
      <c r="C32" s="10"/>
      <c r="D32" s="5"/>
      <c r="E32" s="5"/>
      <c r="F32" s="5"/>
      <c r="G32" s="5"/>
      <c r="H32" s="5"/>
      <c r="I32" s="5"/>
      <c r="J32" s="5"/>
      <c r="K32" s="16"/>
      <c r="L32" s="8"/>
    </row>
    <row r="33" spans="1:12" ht="12.75">
      <c r="A33" s="3"/>
      <c r="B33" s="3"/>
      <c r="C33" s="10"/>
      <c r="D33" s="8"/>
      <c r="E33" s="8"/>
      <c r="F33" s="8"/>
      <c r="G33" s="8"/>
      <c r="H33" s="8"/>
      <c r="I33" s="8"/>
      <c r="J33" s="8"/>
      <c r="K33" s="16"/>
      <c r="L33" s="8"/>
    </row>
    <row r="34" spans="1:12" ht="12.75">
      <c r="A34" s="3"/>
      <c r="B34" s="4"/>
      <c r="C34" s="17"/>
      <c r="D34" s="8"/>
      <c r="E34" s="8"/>
      <c r="F34" s="8"/>
      <c r="G34" s="8"/>
      <c r="H34" s="8"/>
      <c r="I34" s="8"/>
      <c r="J34" s="8"/>
      <c r="K34" s="16"/>
      <c r="L34" s="8"/>
    </row>
    <row r="35" spans="1:12" ht="12.75">
      <c r="A35" s="3"/>
      <c r="B35" s="4"/>
      <c r="C35" s="18"/>
      <c r="D35" s="8"/>
      <c r="E35" s="8"/>
      <c r="F35" s="8"/>
      <c r="G35" s="8"/>
      <c r="H35" s="8"/>
      <c r="I35" s="8"/>
      <c r="J35" s="8"/>
      <c r="K35" s="16"/>
      <c r="L35" s="8"/>
    </row>
    <row r="36" spans="1:12" ht="12.75">
      <c r="A36" s="3"/>
      <c r="B36" s="4"/>
      <c r="C36" s="10"/>
      <c r="D36" s="8"/>
      <c r="E36" s="8"/>
      <c r="F36" s="8"/>
      <c r="G36" s="8"/>
      <c r="H36" s="8"/>
      <c r="I36" s="8"/>
      <c r="J36" s="8"/>
      <c r="K36" s="16"/>
      <c r="L36" s="8"/>
    </row>
    <row r="37" spans="1:12" ht="12.75">
      <c r="A37" s="3"/>
      <c r="B37" s="4"/>
      <c r="C37" s="10"/>
      <c r="D37" s="8"/>
      <c r="E37" s="8"/>
      <c r="F37" s="8"/>
      <c r="G37" s="8"/>
      <c r="H37" s="8"/>
      <c r="I37" s="8"/>
      <c r="J37" s="8"/>
      <c r="K37" s="16"/>
      <c r="L37" s="8"/>
    </row>
    <row r="38" spans="1:12" ht="12.75">
      <c r="A38" s="3"/>
      <c r="B38" s="3"/>
      <c r="C38" s="10"/>
      <c r="D38" s="8"/>
      <c r="E38" s="8"/>
      <c r="F38" s="8"/>
      <c r="G38" s="8"/>
      <c r="H38" s="8"/>
      <c r="I38" s="8"/>
      <c r="J38" s="8"/>
      <c r="K38" s="16"/>
      <c r="L38" s="8"/>
    </row>
    <row r="39" spans="1:12" ht="12.75">
      <c r="A39" s="3"/>
      <c r="B39" s="3"/>
      <c r="C39" s="10"/>
      <c r="D39" s="5"/>
      <c r="E39" s="8"/>
      <c r="F39" s="8"/>
      <c r="G39" s="8"/>
      <c r="H39" s="5"/>
      <c r="I39" s="8"/>
      <c r="J39" s="8"/>
      <c r="K39" s="16"/>
      <c r="L39" s="8"/>
    </row>
    <row r="40" spans="1:12" ht="12.75">
      <c r="A40" s="3"/>
      <c r="B40" s="3"/>
      <c r="C40" s="10"/>
      <c r="D40" s="8"/>
      <c r="E40" s="8"/>
      <c r="F40" s="8"/>
      <c r="G40" s="8"/>
      <c r="H40" s="8"/>
      <c r="I40" s="8"/>
      <c r="J40" s="8"/>
      <c r="K40" s="16"/>
      <c r="L40" s="8"/>
    </row>
    <row r="57" spans="13:15" ht="12.75">
      <c r="M57" s="1"/>
      <c r="N57" s="1"/>
      <c r="O57" s="1"/>
    </row>
    <row r="58" spans="13:15" ht="12.75">
      <c r="M58" s="1"/>
      <c r="N58" s="1"/>
      <c r="O58" s="1"/>
    </row>
    <row r="59" spans="13:15" ht="12.75">
      <c r="M59" s="1"/>
      <c r="N59" s="1"/>
      <c r="O59" s="1"/>
    </row>
    <row r="60" spans="13:15" ht="12.75">
      <c r="M60" s="1"/>
      <c r="N60" s="1"/>
      <c r="O60" s="1"/>
    </row>
    <row r="61" spans="13:15" ht="12.75">
      <c r="M61" s="1"/>
      <c r="N61" s="1"/>
      <c r="O61" s="1"/>
    </row>
    <row r="62" spans="13:15" ht="12.75">
      <c r="M62" s="1"/>
      <c r="N62" s="1"/>
      <c r="O62" s="1"/>
    </row>
    <row r="63" spans="13:15" ht="12.75">
      <c r="M63" s="1"/>
      <c r="N63" s="1"/>
      <c r="O63" s="1"/>
    </row>
    <row r="64" spans="13:15" ht="12.75">
      <c r="M64" s="1"/>
      <c r="N64" s="1"/>
      <c r="O64" s="1"/>
    </row>
    <row r="65" spans="13:15" ht="12.75">
      <c r="M65" s="1"/>
      <c r="N65" s="1"/>
      <c r="O65" s="1"/>
    </row>
    <row r="66" spans="13:15" ht="12.75">
      <c r="M66" s="1"/>
      <c r="N66" s="1"/>
      <c r="O66" s="1"/>
    </row>
    <row r="67" spans="13:15" ht="12.75">
      <c r="M67" s="1"/>
      <c r="N67" s="1"/>
      <c r="O67" s="1"/>
    </row>
    <row r="68" spans="13:15" ht="12.75">
      <c r="M68" s="1"/>
      <c r="N68" s="1"/>
      <c r="O68" s="1"/>
    </row>
    <row r="69" spans="13:15" ht="12.75">
      <c r="M69" s="1"/>
      <c r="N69" s="1"/>
      <c r="O69" s="1"/>
    </row>
    <row r="70" spans="13:15" ht="12.75">
      <c r="M70" s="1"/>
      <c r="N70" s="1"/>
      <c r="O70" s="1"/>
    </row>
    <row r="71" spans="13:15" ht="12.75">
      <c r="M71" s="1"/>
      <c r="N71" s="1"/>
      <c r="O71" s="1"/>
    </row>
    <row r="72" spans="13:15" ht="12.75">
      <c r="M72" s="1"/>
      <c r="N72" s="1"/>
      <c r="O72" s="1"/>
    </row>
  </sheetData>
  <sheetProtection/>
  <mergeCells count="4">
    <mergeCell ref="P7:Q7"/>
    <mergeCell ref="S7:T7"/>
    <mergeCell ref="V7:W7"/>
    <mergeCell ref="P1:R1"/>
  </mergeCells>
  <printOptions/>
  <pageMargins left="0.24000000000000002" right="0.24000000000000002" top="0.59" bottom="0.59" header="0.16" footer="0.16"/>
  <pageSetup fitToHeight="1" fitToWidth="1" orientation="landscape" paperSize="9" scale="79"/>
  <ignoredErrors>
    <ignoredError sqref="J9 I9 L9 J15 J13 K13:L13 J16:J17 J10 J11:J12 J14 K14 J18 J19:J21 J22 J23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28" sqref="T28"/>
    </sheetView>
  </sheetViews>
  <sheetFormatPr defaultColWidth="8.8515625" defaultRowHeight="12.75"/>
  <cols>
    <col min="1" max="1" width="2.00390625" style="2" customWidth="1"/>
    <col min="2" max="2" width="7.140625" style="2" bestFit="1" customWidth="1"/>
    <col min="3" max="3" width="9.57421875" style="11" customWidth="1"/>
    <col min="4" max="4" width="6.57421875" style="6" bestFit="1" customWidth="1"/>
    <col min="5" max="5" width="8.140625" style="6" bestFit="1" customWidth="1"/>
    <col min="6" max="6" width="12.00390625" style="6" bestFit="1" customWidth="1"/>
    <col min="7" max="7" width="6.57421875" style="6" bestFit="1" customWidth="1"/>
    <col min="8" max="8" width="8.140625" style="6" bestFit="1" customWidth="1"/>
    <col min="9" max="9" width="8.8515625" style="6" bestFit="1" customWidth="1"/>
    <col min="10" max="10" width="7.8515625" style="6" bestFit="1" customWidth="1"/>
    <col min="11" max="11" width="7.8515625" style="14" bestFit="1" customWidth="1"/>
    <col min="12" max="12" width="7.8515625" style="6" bestFit="1" customWidth="1"/>
    <col min="13" max="15" width="2.421875" style="0" customWidth="1"/>
    <col min="16" max="16" width="10.421875" style="0" customWidth="1"/>
    <col min="17" max="17" width="8.8515625" style="0" bestFit="1" customWidth="1"/>
    <col min="18" max="18" width="7.140625" style="6" bestFit="1" customWidth="1"/>
    <col min="19" max="19" width="7.8515625" style="0" bestFit="1" customWidth="1"/>
    <col min="20" max="20" width="6.421875" style="0" customWidth="1"/>
    <col min="21" max="21" width="4.421875" style="0" bestFit="1" customWidth="1"/>
    <col min="22" max="23" width="3.57421875" style="0" customWidth="1"/>
    <col min="24" max="24" width="4.7109375" style="0" customWidth="1"/>
  </cols>
  <sheetData>
    <row r="1" spans="1:19" ht="13.5" thickBot="1">
      <c r="A1" s="2" t="s">
        <v>30</v>
      </c>
      <c r="H1" s="62" t="s">
        <v>20</v>
      </c>
      <c r="I1" s="63" t="s">
        <v>28</v>
      </c>
      <c r="J1" s="63" t="s">
        <v>21</v>
      </c>
      <c r="K1" s="64" t="s">
        <v>22</v>
      </c>
      <c r="P1" s="110" t="s">
        <v>35</v>
      </c>
      <c r="Q1" s="110"/>
      <c r="R1" s="113"/>
      <c r="S1" s="65" t="s">
        <v>20</v>
      </c>
    </row>
    <row r="2" spans="1:19" ht="12.75">
      <c r="A2" s="2" t="s">
        <v>29</v>
      </c>
      <c r="H2" s="91">
        <v>1</v>
      </c>
      <c r="I2" s="92" t="s">
        <v>31</v>
      </c>
      <c r="J2" s="93">
        <v>0.285</v>
      </c>
      <c r="K2" s="94">
        <v>11</v>
      </c>
      <c r="P2" s="70" t="s">
        <v>31</v>
      </c>
      <c r="Q2" s="12">
        <v>0.285</v>
      </c>
      <c r="R2" s="68">
        <v>11</v>
      </c>
      <c r="S2" s="31"/>
    </row>
    <row r="3" spans="8:19" ht="12.75">
      <c r="H3" s="55">
        <v>2</v>
      </c>
      <c r="I3" s="70" t="s">
        <v>33</v>
      </c>
      <c r="J3" s="12">
        <v>0.264</v>
      </c>
      <c r="K3" s="95">
        <v>10</v>
      </c>
      <c r="P3" s="70" t="s">
        <v>32</v>
      </c>
      <c r="Q3" s="12">
        <v>0.268</v>
      </c>
      <c r="R3" s="68">
        <v>10</v>
      </c>
      <c r="S3" s="31"/>
    </row>
    <row r="4" spans="8:19" ht="12.75">
      <c r="H4" s="55">
        <v>3</v>
      </c>
      <c r="I4" s="70" t="s">
        <v>32</v>
      </c>
      <c r="J4" s="12">
        <v>0.268</v>
      </c>
      <c r="K4" s="95">
        <v>10</v>
      </c>
      <c r="P4" s="70" t="s">
        <v>33</v>
      </c>
      <c r="Q4" s="12">
        <v>0.264</v>
      </c>
      <c r="R4" s="68">
        <v>10</v>
      </c>
      <c r="S4" s="31"/>
    </row>
    <row r="5" spans="8:19" ht="13.5" thickBot="1">
      <c r="H5" s="56">
        <v>4</v>
      </c>
      <c r="I5" s="90" t="s">
        <v>34</v>
      </c>
      <c r="J5" s="61">
        <v>0.188</v>
      </c>
      <c r="K5" s="58">
        <v>10</v>
      </c>
      <c r="P5" s="70" t="s">
        <v>34</v>
      </c>
      <c r="Q5" s="69">
        <v>0.188</v>
      </c>
      <c r="R5" s="68">
        <v>10</v>
      </c>
      <c r="S5" s="31"/>
    </row>
    <row r="6" ht="12.75">
      <c r="K6" s="6"/>
    </row>
    <row r="7" spans="1:23" s="29" customFormat="1" ht="12.75">
      <c r="A7" s="32" t="s">
        <v>11</v>
      </c>
      <c r="B7" s="32" t="s">
        <v>5</v>
      </c>
      <c r="C7" s="33"/>
      <c r="D7" s="37" t="s">
        <v>0</v>
      </c>
      <c r="E7" s="37" t="s">
        <v>1</v>
      </c>
      <c r="F7" s="37" t="s">
        <v>4</v>
      </c>
      <c r="G7" s="37" t="s">
        <v>0</v>
      </c>
      <c r="H7" s="37" t="s">
        <v>1</v>
      </c>
      <c r="I7" s="37" t="s">
        <v>2</v>
      </c>
      <c r="J7" s="37" t="s">
        <v>9</v>
      </c>
      <c r="K7" s="36" t="s">
        <v>8</v>
      </c>
      <c r="L7" s="37" t="s">
        <v>10</v>
      </c>
      <c r="P7" s="110" t="s">
        <v>12</v>
      </c>
      <c r="Q7" s="110"/>
      <c r="R7" s="37" t="s">
        <v>13</v>
      </c>
      <c r="S7" s="110" t="s">
        <v>14</v>
      </c>
      <c r="T7" s="110"/>
      <c r="U7" s="37" t="s">
        <v>16</v>
      </c>
      <c r="V7" s="111" t="s">
        <v>10</v>
      </c>
      <c r="W7" s="112"/>
    </row>
    <row r="8" spans="2:10" ht="12.75">
      <c r="B8" s="3"/>
      <c r="C8" s="3"/>
      <c r="D8" s="5"/>
      <c r="E8" s="5"/>
      <c r="F8" s="5"/>
      <c r="G8" s="5"/>
      <c r="H8" s="5"/>
      <c r="I8" s="5"/>
      <c r="J8" s="5"/>
    </row>
    <row r="9" spans="2:23" ht="12.75">
      <c r="B9" s="19" t="str">
        <f>I2</f>
        <v>Collin</v>
      </c>
      <c r="C9" s="20"/>
      <c r="D9" s="52">
        <f>K2</f>
        <v>11</v>
      </c>
      <c r="E9" s="12">
        <f>S9</f>
        <v>11</v>
      </c>
      <c r="F9" s="5" t="str">
        <f>I3</f>
        <v>Evert</v>
      </c>
      <c r="G9" s="45">
        <f>K3</f>
        <v>10</v>
      </c>
      <c r="H9" s="12">
        <f>T9</f>
        <v>10</v>
      </c>
      <c r="I9" s="12">
        <f>U9</f>
        <v>26</v>
      </c>
      <c r="J9" s="27">
        <f>IF(AND(E9=D9,H9=G9),11,IF(AND(E9=D9,H9&lt;G9),12,FLOOR(E9/D9*10,1)))</f>
        <v>11</v>
      </c>
      <c r="K9" s="15">
        <f>IF(I9&gt;0,E9/I9,"")</f>
        <v>0.4230769230769231</v>
      </c>
      <c r="L9" s="12">
        <f>V9</f>
        <v>3</v>
      </c>
      <c r="N9">
        <v>1</v>
      </c>
      <c r="O9">
        <v>2</v>
      </c>
      <c r="P9" s="44" t="str">
        <f>I2</f>
        <v>Collin</v>
      </c>
      <c r="Q9" s="44" t="str">
        <f>I3</f>
        <v>Evert</v>
      </c>
      <c r="R9" s="43">
        <v>1</v>
      </c>
      <c r="S9" s="42">
        <v>11</v>
      </c>
      <c r="T9" s="42">
        <v>10</v>
      </c>
      <c r="U9" s="42">
        <v>26</v>
      </c>
      <c r="V9" s="42">
        <v>3</v>
      </c>
      <c r="W9" s="42">
        <v>2</v>
      </c>
    </row>
    <row r="10" spans="2:23" ht="13.5" thickBot="1">
      <c r="B10" s="4" t="s">
        <v>6</v>
      </c>
      <c r="C10" s="17">
        <f>J2</f>
        <v>0.285</v>
      </c>
      <c r="D10" s="52">
        <f>K2</f>
        <v>11</v>
      </c>
      <c r="E10" s="12">
        <f>S11</f>
        <v>11</v>
      </c>
      <c r="F10" s="5" t="str">
        <f>I4</f>
        <v>Piet</v>
      </c>
      <c r="G10" s="45">
        <f>K4</f>
        <v>10</v>
      </c>
      <c r="H10" s="12">
        <f>T11</f>
        <v>9</v>
      </c>
      <c r="I10" s="12">
        <f>U11</f>
        <v>33</v>
      </c>
      <c r="J10" s="27">
        <f>IF(AND(E10=D10,H10=G10),11,IF(AND(E10=D10,H10&lt;G10),12,FLOOR(E10/D10*10,1)))</f>
        <v>12</v>
      </c>
      <c r="K10" s="15">
        <f>IF(I10&gt;0,E10/I10,"")</f>
        <v>0.3333333333333333</v>
      </c>
      <c r="L10" s="12">
        <f>W11</f>
        <v>2</v>
      </c>
      <c r="N10">
        <v>3</v>
      </c>
      <c r="O10">
        <v>4</v>
      </c>
      <c r="P10" s="44" t="str">
        <f>I4</f>
        <v>Piet</v>
      </c>
      <c r="Q10" s="44" t="str">
        <f>I5</f>
        <v>Martien</v>
      </c>
      <c r="R10" s="43">
        <v>2</v>
      </c>
      <c r="S10" s="41">
        <v>7</v>
      </c>
      <c r="T10" s="41">
        <v>10</v>
      </c>
      <c r="U10" s="41">
        <v>37</v>
      </c>
      <c r="V10" s="42">
        <v>5</v>
      </c>
      <c r="W10" s="42">
        <v>2</v>
      </c>
    </row>
    <row r="11" spans="1:24" ht="13.5" thickBot="1">
      <c r="A11" s="46"/>
      <c r="B11" s="47" t="s">
        <v>7</v>
      </c>
      <c r="C11" s="54">
        <f>K11/C10</f>
        <v>1.3083556348498366</v>
      </c>
      <c r="D11" s="9" t="s">
        <v>3</v>
      </c>
      <c r="E11" s="13">
        <f>SUM(E9:E10)</f>
        <v>22</v>
      </c>
      <c r="F11" s="7"/>
      <c r="G11" s="7"/>
      <c r="H11" s="9" t="s">
        <v>3</v>
      </c>
      <c r="I11" s="13">
        <f>SUM(I9:I10)</f>
        <v>59</v>
      </c>
      <c r="J11" s="48">
        <f>IF(SUM(J9:J10)&gt;0,SUM(J9:J10),"")</f>
        <v>23</v>
      </c>
      <c r="K11" s="53">
        <f>E11/I11</f>
        <v>0.3728813559322034</v>
      </c>
      <c r="L11" s="13">
        <f>MAX(L9:L10)</f>
        <v>3</v>
      </c>
      <c r="N11">
        <v>1</v>
      </c>
      <c r="O11">
        <v>3</v>
      </c>
      <c r="P11" s="44" t="str">
        <f>I2</f>
        <v>Collin</v>
      </c>
      <c r="Q11" s="44" t="str">
        <f>I4</f>
        <v>Piet</v>
      </c>
      <c r="R11" s="43">
        <v>3</v>
      </c>
      <c r="S11" s="41">
        <v>11</v>
      </c>
      <c r="T11" s="41">
        <v>9</v>
      </c>
      <c r="U11" s="41">
        <v>33</v>
      </c>
      <c r="V11" s="42">
        <v>2</v>
      </c>
      <c r="W11" s="42">
        <v>2</v>
      </c>
      <c r="X11" s="101"/>
    </row>
    <row r="12" spans="2:23" ht="12.75">
      <c r="B12" s="3"/>
      <c r="C12" s="10"/>
      <c r="D12" s="5"/>
      <c r="E12" s="5"/>
      <c r="F12" s="5"/>
      <c r="G12" s="5"/>
      <c r="H12" s="5"/>
      <c r="I12" s="5"/>
      <c r="J12" s="5"/>
      <c r="N12">
        <v>2</v>
      </c>
      <c r="O12">
        <v>4</v>
      </c>
      <c r="P12" s="44" t="str">
        <f>I3</f>
        <v>Evert</v>
      </c>
      <c r="Q12" s="44" t="str">
        <f>I5</f>
        <v>Martien</v>
      </c>
      <c r="R12" s="43">
        <v>4</v>
      </c>
      <c r="S12" s="41">
        <v>10</v>
      </c>
      <c r="T12" s="41">
        <v>8</v>
      </c>
      <c r="U12" s="41">
        <v>46</v>
      </c>
      <c r="V12" s="42">
        <v>2</v>
      </c>
      <c r="W12" s="42">
        <v>2</v>
      </c>
    </row>
    <row r="13" spans="2:18" ht="12.75">
      <c r="B13" s="21" t="str">
        <f>I3</f>
        <v>Evert</v>
      </c>
      <c r="C13" s="22"/>
      <c r="D13" s="52">
        <f>K3</f>
        <v>10</v>
      </c>
      <c r="E13" s="12">
        <f>T9</f>
        <v>10</v>
      </c>
      <c r="F13" s="5" t="str">
        <f>I2</f>
        <v>Collin</v>
      </c>
      <c r="G13" s="45">
        <f>K2</f>
        <v>11</v>
      </c>
      <c r="H13" s="12">
        <f>S9</f>
        <v>11</v>
      </c>
      <c r="I13" s="12">
        <f>U9</f>
        <v>26</v>
      </c>
      <c r="J13" s="27">
        <f>IF(AND(E13=D13,H13=G13),11,IF(AND(E13=D13,H13&lt;G13),12,FLOOR(E13/D13*10,1)))</f>
        <v>11</v>
      </c>
      <c r="K13" s="15">
        <f>IF(I13&gt;0,E13/I13,"")</f>
        <v>0.38461538461538464</v>
      </c>
      <c r="L13" s="12">
        <f>W9</f>
        <v>2</v>
      </c>
      <c r="R13"/>
    </row>
    <row r="14" spans="2:12" ht="13.5" thickBot="1">
      <c r="B14" s="4" t="s">
        <v>6</v>
      </c>
      <c r="C14" s="17">
        <f>J3</f>
        <v>0.264</v>
      </c>
      <c r="D14" s="52">
        <f>K3</f>
        <v>10</v>
      </c>
      <c r="E14" s="12">
        <f>S12</f>
        <v>10</v>
      </c>
      <c r="F14" s="5" t="str">
        <f>I5</f>
        <v>Martien</v>
      </c>
      <c r="G14" s="45">
        <f>K5</f>
        <v>10</v>
      </c>
      <c r="H14" s="12">
        <f>T12</f>
        <v>8</v>
      </c>
      <c r="I14" s="12">
        <f>U12</f>
        <v>46</v>
      </c>
      <c r="J14" s="27">
        <f>IF(AND(E14=D14,H14=G14),11,IF(AND(E14=D14,H14&lt;G14),12,FLOOR(E14/D14*10,1)))</f>
        <v>12</v>
      </c>
      <c r="K14" s="15">
        <f>IF(I14&gt;0,E14/I14,"")</f>
        <v>0.21739130434782608</v>
      </c>
      <c r="L14" s="12">
        <f>V12</f>
        <v>2</v>
      </c>
    </row>
    <row r="15" spans="1:19" ht="13.5" thickBot="1">
      <c r="A15" s="46"/>
      <c r="B15" s="47" t="s">
        <v>7</v>
      </c>
      <c r="C15" s="54">
        <f>K15/C14</f>
        <v>1.0521885521885521</v>
      </c>
      <c r="D15" s="9" t="s">
        <v>3</v>
      </c>
      <c r="E15" s="13">
        <f>SUM(E13:E14)</f>
        <v>20</v>
      </c>
      <c r="F15" s="7"/>
      <c r="G15" s="7"/>
      <c r="H15" s="9" t="s">
        <v>3</v>
      </c>
      <c r="I15" s="13">
        <f>SUM(I13:I14)</f>
        <v>72</v>
      </c>
      <c r="J15" s="49">
        <f>IF(SUM(J13:J14)&gt;0,SUM(J13:J14),"")</f>
        <v>23</v>
      </c>
      <c r="K15" s="53">
        <f>E15/I15</f>
        <v>0.2777777777777778</v>
      </c>
      <c r="L15" s="13">
        <f>MAX(L13:L14)</f>
        <v>2</v>
      </c>
      <c r="P15" s="35" t="s">
        <v>17</v>
      </c>
      <c r="Q15" s="35" t="s">
        <v>28</v>
      </c>
      <c r="R15" s="37" t="s">
        <v>15</v>
      </c>
      <c r="S15" s="35" t="s">
        <v>7</v>
      </c>
    </row>
    <row r="16" spans="2:19" ht="12.75">
      <c r="B16" s="3"/>
      <c r="C16" s="10"/>
      <c r="D16" s="5"/>
      <c r="E16" s="5"/>
      <c r="F16" s="5"/>
      <c r="G16" s="5"/>
      <c r="H16" s="5"/>
      <c r="I16" s="5"/>
      <c r="J16" s="5"/>
      <c r="P16" s="59">
        <v>1</v>
      </c>
      <c r="Q16" s="60" t="str">
        <f>B9</f>
        <v>Collin</v>
      </c>
      <c r="R16" s="12">
        <f>J11</f>
        <v>23</v>
      </c>
      <c r="S16" s="28">
        <f>C11</f>
        <v>1.3083556348498366</v>
      </c>
    </row>
    <row r="17" spans="2:19" ht="12.75">
      <c r="B17" s="23" t="str">
        <f>I4</f>
        <v>Piet</v>
      </c>
      <c r="C17" s="24"/>
      <c r="D17" s="52">
        <f>K4</f>
        <v>10</v>
      </c>
      <c r="E17" s="12">
        <f>S10</f>
        <v>7</v>
      </c>
      <c r="F17" s="5" t="str">
        <f>I5</f>
        <v>Martien</v>
      </c>
      <c r="G17" s="45">
        <f>K5</f>
        <v>10</v>
      </c>
      <c r="H17" s="12">
        <f>T10</f>
        <v>10</v>
      </c>
      <c r="I17" s="12">
        <f>U10</f>
        <v>37</v>
      </c>
      <c r="J17" s="27">
        <f>IF(AND(E17=D17,H17=G17),11,IF(AND(E17=D17,H17&lt;G17),12,FLOOR(E17/D17*10,1)))</f>
        <v>7</v>
      </c>
      <c r="K17" s="15">
        <f>IF(I17&gt;0,E17/I17,"")</f>
        <v>0.1891891891891892</v>
      </c>
      <c r="L17" s="12">
        <f>V10</f>
        <v>5</v>
      </c>
      <c r="P17" s="59">
        <v>2</v>
      </c>
      <c r="Q17" s="60" t="str">
        <f>B13</f>
        <v>Evert</v>
      </c>
      <c r="R17" s="12">
        <f>J15</f>
        <v>23</v>
      </c>
      <c r="S17" s="28">
        <f>C15</f>
        <v>1.0521885521885521</v>
      </c>
    </row>
    <row r="18" spans="2:19" ht="13.5" thickBot="1">
      <c r="B18" s="4" t="s">
        <v>6</v>
      </c>
      <c r="C18" s="17">
        <f>J4</f>
        <v>0.268</v>
      </c>
      <c r="D18" s="52">
        <f>K4</f>
        <v>10</v>
      </c>
      <c r="E18" s="12">
        <f>T11</f>
        <v>9</v>
      </c>
      <c r="F18" s="5" t="str">
        <f>I2</f>
        <v>Collin</v>
      </c>
      <c r="G18" s="45">
        <f>K2</f>
        <v>11</v>
      </c>
      <c r="H18" s="12">
        <f>S11</f>
        <v>11</v>
      </c>
      <c r="I18" s="12">
        <f>U11</f>
        <v>33</v>
      </c>
      <c r="J18" s="27">
        <f>IF(AND(E18=D18,H18=G18),11,IF(AND(E18=D18,H18&lt;G18),12,FLOOR(E18/D18*10,1)))</f>
        <v>9</v>
      </c>
      <c r="K18" s="15">
        <f>IF(I18&gt;0,E18/I18,"")</f>
        <v>0.2727272727272727</v>
      </c>
      <c r="L18" s="12">
        <f>W12</f>
        <v>2</v>
      </c>
      <c r="P18" s="59">
        <v>3</v>
      </c>
      <c r="Q18" s="60" t="str">
        <f>B21</f>
        <v>Martien</v>
      </c>
      <c r="R18" s="12">
        <f>J23</f>
        <v>20</v>
      </c>
      <c r="S18" s="28">
        <f>C23</f>
        <v>1.1535503716995643</v>
      </c>
    </row>
    <row r="19" spans="1:19" ht="13.5" thickBot="1">
      <c r="A19" s="46"/>
      <c r="B19" s="47" t="s">
        <v>7</v>
      </c>
      <c r="C19" s="54">
        <f>K19/C18</f>
        <v>0.8528784648187633</v>
      </c>
      <c r="D19" s="9" t="s">
        <v>3</v>
      </c>
      <c r="E19" s="13">
        <f>SUM(E17:E18)</f>
        <v>16</v>
      </c>
      <c r="F19" s="7"/>
      <c r="G19" s="7"/>
      <c r="H19" s="9" t="s">
        <v>3</v>
      </c>
      <c r="I19" s="13">
        <f>SUM(I17:I18)</f>
        <v>70</v>
      </c>
      <c r="J19" s="50">
        <f>IF(SUM(J17:J18)&gt;0,SUM(J17:J18),"")</f>
        <v>16</v>
      </c>
      <c r="K19" s="53">
        <f>E19/I19</f>
        <v>0.22857142857142856</v>
      </c>
      <c r="L19" s="13">
        <f>MAX(L17:L18)</f>
        <v>5</v>
      </c>
      <c r="P19" s="59">
        <v>4</v>
      </c>
      <c r="Q19" s="60" t="str">
        <f>B17</f>
        <v>Piet</v>
      </c>
      <c r="R19" s="12">
        <f>J19</f>
        <v>16</v>
      </c>
      <c r="S19" s="28">
        <f>C19</f>
        <v>0.8528784648187633</v>
      </c>
    </row>
    <row r="20" spans="2:18" ht="12.75">
      <c r="B20" s="3"/>
      <c r="C20" s="10"/>
      <c r="D20" s="5"/>
      <c r="E20" s="5"/>
      <c r="F20" s="5"/>
      <c r="G20" s="5"/>
      <c r="H20" s="5"/>
      <c r="I20" s="5"/>
      <c r="J20" s="5"/>
      <c r="R20"/>
    </row>
    <row r="21" spans="2:12" ht="13.5" thickBot="1">
      <c r="B21" s="25" t="str">
        <f>I5</f>
        <v>Martien</v>
      </c>
      <c r="C21" s="26"/>
      <c r="D21" s="52">
        <f>K5</f>
        <v>10</v>
      </c>
      <c r="E21" s="12">
        <f>T10</f>
        <v>10</v>
      </c>
      <c r="F21" s="5" t="str">
        <f>I4</f>
        <v>Piet</v>
      </c>
      <c r="G21" s="45">
        <f>K4</f>
        <v>10</v>
      </c>
      <c r="H21" s="12">
        <f>S10</f>
        <v>7</v>
      </c>
      <c r="I21" s="12">
        <f>U10</f>
        <v>37</v>
      </c>
      <c r="J21" s="27">
        <f>IF(AND(E21=D21,H21=G21),11,IF(AND(E21=D21,H21&lt;G21),12,FLOOR(E21/D21*10,1)))</f>
        <v>12</v>
      </c>
      <c r="K21" s="15">
        <f>IF(I21&gt;0,E21/I21,"")</f>
        <v>0.2702702702702703</v>
      </c>
      <c r="L21" s="12">
        <f>W10</f>
        <v>2</v>
      </c>
    </row>
    <row r="22" spans="2:22" ht="13.5" thickBot="1">
      <c r="B22" s="4" t="s">
        <v>6</v>
      </c>
      <c r="C22" s="17">
        <f>J5</f>
        <v>0.188</v>
      </c>
      <c r="D22" s="52">
        <f>K5</f>
        <v>10</v>
      </c>
      <c r="E22" s="12">
        <f>T12</f>
        <v>8</v>
      </c>
      <c r="F22" s="5" t="str">
        <f>I3</f>
        <v>Evert</v>
      </c>
      <c r="G22" s="45">
        <f>K3</f>
        <v>10</v>
      </c>
      <c r="H22" s="12">
        <f>S12</f>
        <v>10</v>
      </c>
      <c r="I22" s="12">
        <f>U12</f>
        <v>46</v>
      </c>
      <c r="J22" s="27">
        <f>IF(AND(E22=D22,H22=G22),11,IF(AND(E22=D22,H22&lt;G22),12,FLOOR(E22/D22*10,1)))</f>
        <v>8</v>
      </c>
      <c r="K22" s="15">
        <f>IF(I22&gt;0,E22/I22,"")</f>
        <v>0.17391304347826086</v>
      </c>
      <c r="L22" s="12">
        <f>V13</f>
        <v>0</v>
      </c>
      <c r="P22" s="38" t="s">
        <v>19</v>
      </c>
      <c r="Q22" s="38"/>
      <c r="R22" s="39" t="s">
        <v>31</v>
      </c>
      <c r="S22" s="40">
        <v>26</v>
      </c>
      <c r="U22" s="1"/>
      <c r="V22" s="30"/>
    </row>
    <row r="23" spans="1:22" ht="13.5" thickBot="1">
      <c r="A23" s="46"/>
      <c r="B23" s="47" t="s">
        <v>7</v>
      </c>
      <c r="C23" s="54">
        <f>K23/C22</f>
        <v>1.1535503716995643</v>
      </c>
      <c r="D23" s="9" t="s">
        <v>3</v>
      </c>
      <c r="E23" s="13">
        <f>SUM(E21:E22)</f>
        <v>18</v>
      </c>
      <c r="F23" s="7"/>
      <c r="G23" s="7"/>
      <c r="H23" s="9" t="s">
        <v>3</v>
      </c>
      <c r="I23" s="13">
        <f>SUM(I21:I22)</f>
        <v>83</v>
      </c>
      <c r="J23" s="51">
        <f>IF(SUM(J21:J22)&gt;0,SUM(J21:J22),"")</f>
        <v>20</v>
      </c>
      <c r="K23" s="53">
        <f>E23/I23</f>
        <v>0.21686746987951808</v>
      </c>
      <c r="L23" s="13">
        <f>MAX(L21:L22)</f>
        <v>2</v>
      </c>
      <c r="P23" s="38" t="s">
        <v>18</v>
      </c>
      <c r="Q23" s="38"/>
      <c r="R23" s="39" t="s">
        <v>32</v>
      </c>
      <c r="S23" s="40">
        <v>5</v>
      </c>
      <c r="U23" s="1"/>
      <c r="V23" s="1"/>
    </row>
    <row r="24" spans="2:22" ht="12.75">
      <c r="B24" s="3"/>
      <c r="C24" s="10"/>
      <c r="D24" s="5"/>
      <c r="E24" s="5"/>
      <c r="F24" s="5"/>
      <c r="G24" s="5"/>
      <c r="H24" s="5"/>
      <c r="I24" s="5"/>
      <c r="J24" s="5"/>
      <c r="U24" s="1"/>
      <c r="V24" s="1"/>
    </row>
    <row r="25" spans="1:22" ht="12.75">
      <c r="A25" s="3"/>
      <c r="B25" s="3"/>
      <c r="C25" s="10"/>
      <c r="D25" s="8"/>
      <c r="E25" s="8"/>
      <c r="F25" s="8"/>
      <c r="G25" s="8"/>
      <c r="H25" s="8"/>
      <c r="I25" s="8"/>
      <c r="J25" s="8"/>
      <c r="K25" s="16"/>
      <c r="L25" s="8"/>
      <c r="U25" s="1"/>
      <c r="V25" s="1"/>
    </row>
    <row r="26" spans="1:22" ht="12.75">
      <c r="A26" s="3"/>
      <c r="B26" s="4"/>
      <c r="C26" s="17"/>
      <c r="D26" s="8"/>
      <c r="E26" s="8"/>
      <c r="F26" s="8"/>
      <c r="G26" s="8"/>
      <c r="H26" s="8"/>
      <c r="I26" s="8"/>
      <c r="J26" s="8"/>
      <c r="K26" s="16"/>
      <c r="L26" s="8"/>
      <c r="U26" s="1"/>
      <c r="V26" s="1"/>
    </row>
    <row r="27" spans="1:22" ht="12.75">
      <c r="A27" s="3"/>
      <c r="B27" s="4"/>
      <c r="C27" s="18"/>
      <c r="D27" s="8"/>
      <c r="E27" s="8"/>
      <c r="F27" s="8"/>
      <c r="G27" s="8"/>
      <c r="H27" s="8"/>
      <c r="I27" s="8"/>
      <c r="J27" s="8"/>
      <c r="K27" s="16"/>
      <c r="L27" s="8"/>
      <c r="U27" s="1"/>
      <c r="V27" s="1"/>
    </row>
    <row r="28" spans="1:22" ht="12.75">
      <c r="A28" s="3"/>
      <c r="B28" s="4"/>
      <c r="C28" s="10"/>
      <c r="D28" s="8"/>
      <c r="E28" s="8"/>
      <c r="F28" s="8"/>
      <c r="G28" s="8"/>
      <c r="H28" s="8"/>
      <c r="I28" s="8"/>
      <c r="J28" s="8"/>
      <c r="K28" s="16"/>
      <c r="L28" s="8"/>
      <c r="U28" s="1"/>
      <c r="V28" s="1"/>
    </row>
    <row r="29" spans="1:12" ht="12.75">
      <c r="A29" s="3"/>
      <c r="B29" s="4"/>
      <c r="C29" s="10"/>
      <c r="D29" s="8"/>
      <c r="E29" s="8"/>
      <c r="F29" s="8"/>
      <c r="G29" s="8"/>
      <c r="H29" s="8"/>
      <c r="I29" s="8"/>
      <c r="J29" s="8"/>
      <c r="K29" s="16"/>
      <c r="L29" s="8"/>
    </row>
    <row r="30" spans="1:12" ht="12.75">
      <c r="A30" s="3"/>
      <c r="B30" s="3"/>
      <c r="C30" s="10"/>
      <c r="D30" s="8"/>
      <c r="E30" s="8"/>
      <c r="F30" s="8"/>
      <c r="G30" s="8"/>
      <c r="H30" s="8"/>
      <c r="I30" s="8"/>
      <c r="J30" s="8"/>
      <c r="K30" s="16"/>
      <c r="L30" s="8"/>
    </row>
    <row r="31" spans="1:12" ht="12.75">
      <c r="A31" s="3"/>
      <c r="B31" s="3"/>
      <c r="C31" s="10"/>
      <c r="D31" s="5"/>
      <c r="E31" s="8"/>
      <c r="F31" s="8"/>
      <c r="G31" s="8"/>
      <c r="H31" s="5"/>
      <c r="I31" s="8"/>
      <c r="J31" s="8"/>
      <c r="K31" s="16"/>
      <c r="L31" s="8"/>
    </row>
    <row r="32" spans="1:12" ht="12.75">
      <c r="A32" s="3"/>
      <c r="B32" s="3"/>
      <c r="C32" s="10"/>
      <c r="D32" s="5"/>
      <c r="E32" s="5"/>
      <c r="F32" s="5"/>
      <c r="G32" s="5"/>
      <c r="H32" s="5"/>
      <c r="I32" s="5"/>
      <c r="J32" s="5"/>
      <c r="K32" s="16"/>
      <c r="L32" s="8"/>
    </row>
    <row r="33" spans="1:12" ht="12.75">
      <c r="A33" s="3"/>
      <c r="B33" s="3"/>
      <c r="C33" s="10"/>
      <c r="D33" s="8"/>
      <c r="E33" s="8"/>
      <c r="F33" s="8"/>
      <c r="G33" s="8"/>
      <c r="H33" s="8"/>
      <c r="I33" s="8"/>
      <c r="J33" s="8"/>
      <c r="K33" s="16"/>
      <c r="L33" s="8"/>
    </row>
    <row r="34" spans="1:12" ht="12.75">
      <c r="A34" s="3"/>
      <c r="B34" s="4"/>
      <c r="C34" s="17"/>
      <c r="D34" s="8"/>
      <c r="E34" s="8"/>
      <c r="F34" s="8"/>
      <c r="G34" s="8"/>
      <c r="H34" s="8"/>
      <c r="I34" s="8"/>
      <c r="J34" s="8"/>
      <c r="K34" s="16"/>
      <c r="L34" s="8"/>
    </row>
    <row r="35" spans="1:12" ht="12.75">
      <c r="A35" s="3"/>
      <c r="B35" s="4"/>
      <c r="C35" s="18"/>
      <c r="D35" s="8"/>
      <c r="E35" s="8"/>
      <c r="F35" s="8"/>
      <c r="G35" s="8"/>
      <c r="H35" s="8"/>
      <c r="I35" s="8"/>
      <c r="J35" s="8"/>
      <c r="K35" s="16"/>
      <c r="L35" s="8"/>
    </row>
    <row r="36" spans="1:12" ht="12.75">
      <c r="A36" s="3"/>
      <c r="B36" s="4"/>
      <c r="C36" s="10"/>
      <c r="D36" s="8"/>
      <c r="E36" s="8"/>
      <c r="F36" s="8"/>
      <c r="G36" s="8"/>
      <c r="H36" s="8"/>
      <c r="I36" s="8"/>
      <c r="J36" s="8"/>
      <c r="K36" s="16"/>
      <c r="L36" s="8"/>
    </row>
    <row r="37" spans="1:12" ht="12.75">
      <c r="A37" s="3"/>
      <c r="B37" s="4"/>
      <c r="C37" s="10"/>
      <c r="D37" s="8"/>
      <c r="E37" s="8"/>
      <c r="F37" s="8"/>
      <c r="G37" s="8"/>
      <c r="H37" s="8"/>
      <c r="I37" s="8"/>
      <c r="J37" s="8"/>
      <c r="K37" s="16"/>
      <c r="L37" s="8"/>
    </row>
    <row r="38" spans="1:12" ht="12.75">
      <c r="A38" s="3"/>
      <c r="B38" s="3"/>
      <c r="C38" s="10"/>
      <c r="D38" s="8"/>
      <c r="E38" s="8"/>
      <c r="F38" s="8"/>
      <c r="G38" s="8"/>
      <c r="H38" s="8"/>
      <c r="I38" s="8"/>
      <c r="J38" s="8"/>
      <c r="K38" s="16"/>
      <c r="L38" s="8"/>
    </row>
    <row r="39" spans="1:12" ht="12.75">
      <c r="A39" s="3"/>
      <c r="B39" s="3"/>
      <c r="C39" s="10"/>
      <c r="D39" s="5"/>
      <c r="E39" s="8"/>
      <c r="F39" s="8"/>
      <c r="G39" s="8"/>
      <c r="H39" s="5"/>
      <c r="I39" s="8"/>
      <c r="J39" s="8"/>
      <c r="K39" s="16"/>
      <c r="L39" s="8"/>
    </row>
    <row r="40" spans="1:12" ht="12.75">
      <c r="A40" s="3"/>
      <c r="B40" s="3"/>
      <c r="C40" s="10"/>
      <c r="D40" s="8"/>
      <c r="E40" s="8"/>
      <c r="F40" s="8"/>
      <c r="G40" s="8"/>
      <c r="H40" s="8"/>
      <c r="I40" s="8"/>
      <c r="J40" s="8"/>
      <c r="K40" s="16"/>
      <c r="L40" s="8"/>
    </row>
    <row r="57" spans="13:15" ht="12.75">
      <c r="M57" s="1"/>
      <c r="N57" s="1"/>
      <c r="O57" s="1"/>
    </row>
    <row r="58" spans="13:15" ht="12.75">
      <c r="M58" s="1"/>
      <c r="N58" s="1"/>
      <c r="O58" s="1"/>
    </row>
    <row r="59" spans="13:15" ht="12.75">
      <c r="M59" s="1"/>
      <c r="N59" s="1"/>
      <c r="O59" s="1"/>
    </row>
    <row r="60" spans="13:15" ht="12.75">
      <c r="M60" s="1"/>
      <c r="N60" s="1"/>
      <c r="O60" s="1"/>
    </row>
    <row r="61" spans="13:15" ht="12.75">
      <c r="M61" s="1"/>
      <c r="N61" s="1"/>
      <c r="O61" s="1"/>
    </row>
    <row r="62" spans="13:15" ht="12.75">
      <c r="M62" s="1"/>
      <c r="N62" s="1"/>
      <c r="O62" s="1"/>
    </row>
    <row r="63" spans="13:15" ht="12.75">
      <c r="M63" s="1"/>
      <c r="N63" s="1"/>
      <c r="O63" s="1"/>
    </row>
    <row r="64" spans="13:15" ht="12.75">
      <c r="M64" s="1"/>
      <c r="N64" s="1"/>
      <c r="O64" s="1"/>
    </row>
    <row r="65" spans="13:15" ht="12.75">
      <c r="M65" s="1"/>
      <c r="N65" s="1"/>
      <c r="O65" s="1"/>
    </row>
    <row r="66" spans="13:15" ht="12.75">
      <c r="M66" s="1"/>
      <c r="N66" s="1"/>
      <c r="O66" s="1"/>
    </row>
    <row r="67" spans="13:15" ht="12.75">
      <c r="M67" s="1"/>
      <c r="N67" s="1"/>
      <c r="O67" s="1"/>
    </row>
    <row r="68" spans="13:15" ht="12.75">
      <c r="M68" s="1"/>
      <c r="N68" s="1"/>
      <c r="O68" s="1"/>
    </row>
    <row r="69" spans="13:15" ht="12.75">
      <c r="M69" s="1"/>
      <c r="N69" s="1"/>
      <c r="O69" s="1"/>
    </row>
    <row r="70" spans="13:15" ht="12.75">
      <c r="M70" s="1"/>
      <c r="N70" s="1"/>
      <c r="O70" s="1"/>
    </row>
    <row r="71" spans="13:15" ht="12.75">
      <c r="M71" s="1"/>
      <c r="N71" s="1"/>
      <c r="O71" s="1"/>
    </row>
    <row r="72" spans="13:15" ht="12.75">
      <c r="M72" s="1"/>
      <c r="N72" s="1"/>
      <c r="O72" s="1"/>
    </row>
  </sheetData>
  <sheetProtection/>
  <mergeCells count="4">
    <mergeCell ref="P7:Q7"/>
    <mergeCell ref="S7:T7"/>
    <mergeCell ref="V7:W7"/>
    <mergeCell ref="P1:R1"/>
  </mergeCells>
  <printOptions/>
  <pageMargins left="0.24000000000000002" right="0.24000000000000002" top="0.59" bottom="0.59" header="0.16" footer="0.16"/>
  <pageSetup fitToHeight="1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Ray Kramer</cp:lastModifiedBy>
  <cp:lastPrinted>2021-11-28T09:00:39Z</cp:lastPrinted>
  <dcterms:created xsi:type="dcterms:W3CDTF">1996-11-27T13:48:17Z</dcterms:created>
  <dcterms:modified xsi:type="dcterms:W3CDTF">2023-11-26T16:25:29Z</dcterms:modified>
  <cp:category/>
  <cp:version/>
  <cp:contentType/>
  <cp:contentStatus/>
</cp:coreProperties>
</file>